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1" activeTab="2"/>
  </bookViews>
  <sheets>
    <sheet name="5 расх раз. подр14" sheetId="1" r:id="rId1"/>
    <sheet name="6 расх.по целевым 15 " sheetId="2" r:id="rId2"/>
    <sheet name="7 расх.ведом 15 " sheetId="3" r:id="rId3"/>
  </sheets>
  <definedNames/>
  <calcPr fullCalcOnLoad="1"/>
</workbook>
</file>

<file path=xl/sharedStrings.xml><?xml version="1.0" encoding="utf-8"?>
<sst xmlns="http://schemas.openxmlformats.org/spreadsheetml/2006/main" count="1058" uniqueCount="207">
  <si>
    <t>Приложение 1</t>
  </si>
  <si>
    <t xml:space="preserve">к решению Совета </t>
  </si>
  <si>
    <t>сельского поселения Девятинское</t>
  </si>
  <si>
    <t>Наименование</t>
  </si>
  <si>
    <t>Раздел</t>
  </si>
  <si>
    <t>Подраздел</t>
  </si>
  <si>
    <t>Общегосударственные вопросы</t>
  </si>
  <si>
    <t>01</t>
  </si>
  <si>
    <t>Функционирование законодательных (представительных) органов местного самоуправления</t>
  </si>
  <si>
    <t>03</t>
  </si>
  <si>
    <t>Функционирование  высшего должностного лица субъекта Российской Федерации и муниципального образования</t>
  </si>
  <si>
    <t>02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</si>
  <si>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</si>
  <si>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</si>
  <si>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</si>
  <si>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</si>
  <si>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</si>
  <si>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</si>
  <si>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</si>
  <si>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</si>
  <si>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</si>
  <si>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</si>
  <si>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</si>
  <si>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</si>
  <si>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</si>
  <si>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</si>
  <si>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Благоустройство</t>
  </si>
  <si>
    <t>Физическая культура и спорт</t>
  </si>
  <si>
    <t>Физическая культура</t>
  </si>
  <si>
    <t>Социальная политика</t>
  </si>
  <si>
    <t>Пенсионное обеспечение</t>
  </si>
  <si>
    <t>Итого расходов</t>
  </si>
  <si>
    <t>(тыс.рублей)</t>
  </si>
  <si>
    <t xml:space="preserve">Сумма </t>
  </si>
  <si>
    <t>Иные межбюджетные трансферты</t>
  </si>
  <si>
    <t>08</t>
  </si>
  <si>
    <t>06</t>
  </si>
  <si>
    <t>Вид расходов</t>
  </si>
  <si>
    <t>Приложение 6</t>
  </si>
  <si>
    <t xml:space="preserve">Целевая статья </t>
  </si>
  <si>
    <t>Обеспечение деятельности органов местного самоуправления</t>
  </si>
  <si>
    <t>Глава муниципального образования</t>
  </si>
  <si>
    <t>Расходы на обеспечение функций органов местного самоуправления</t>
  </si>
  <si>
    <t>120</t>
  </si>
  <si>
    <t>240</t>
  </si>
  <si>
    <t>Уплата налогов, сборов и иных платежей</t>
  </si>
  <si>
    <t>850</t>
  </si>
  <si>
    <t xml:space="preserve">Резервные фонды </t>
  </si>
  <si>
    <t>Резервные фонды местных администраций</t>
  </si>
  <si>
    <t>870</t>
  </si>
  <si>
    <t>Осуществление переданных полномочий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</si>
  <si>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</si>
  <si>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</si>
  <si>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</si>
  <si>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 округов  и поселений</t>
  </si>
  <si>
    <t>Мероприятия в сфере социальной политики</t>
  </si>
  <si>
    <t>Мероприятия в области  спорта и физической культуры</t>
  </si>
  <si>
    <t>110</t>
  </si>
  <si>
    <t>540</t>
  </si>
  <si>
    <t>Осуществление переданных отдельных государственных полномочий субъекта по определению перечня должностных лиц, уполномоченных составлять протоколы об административных правонарушениях,предусмотренных соответствующими статьями закона области от 8 декабря 2010 года №2429-ОЗ "Об административных правонарушениях в Вологодской области", в соответствии с законом области от 28 ноября 2005 года №1369-ОЗ "О наделении органов местного самоуправления отдельными государственными полномочиями в сфере административных отношений"</t>
  </si>
  <si>
    <t>Мобилизационная и вневойсковая подготовка</t>
  </si>
  <si>
    <t>Культура, кинематография</t>
  </si>
  <si>
    <t>Культура</t>
  </si>
  <si>
    <t>Иные закупки товаров, работ и услуг для осуществления государственных (муниципальных) нужд</t>
  </si>
  <si>
    <t>Расходы на выплаты персоналу государственных (муниципальных) органов</t>
  </si>
  <si>
    <t>Расходы  на выплаты персоналу казенных учреждений</t>
  </si>
  <si>
    <t xml:space="preserve"> Резервные средства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</si>
  <si>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</si>
  <si>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Иные межбюджетные трансферты, перечисляемые в бюджет муниципального района на осуществление договорных обязательств в рамках межмуниципального сотрудничества в сфере дорожной деятельности</t>
  </si>
  <si>
    <t>Межбюджетные трансферты</t>
  </si>
  <si>
    <t>76 0 0000</t>
  </si>
  <si>
    <t>Иные межбюджетные трансферты, перечисляемые в бюджет муниципального района на осуществление полномочий по внешнему финансовому контролю</t>
  </si>
  <si>
    <t>Реализация муниципальных функций, связанных с общегосударственным управлением</t>
  </si>
  <si>
    <t>Взнос в ассоциацию "Совет муниципальных образований Вологодской области"</t>
  </si>
  <si>
    <t>Мероприятия в сфере дорожного хозяйства</t>
  </si>
  <si>
    <t>Осуществление дорожной деятельности в отношении автомобильных дорог общего пользования местного значения</t>
  </si>
  <si>
    <t>Мероприятия в области благоустройства</t>
  </si>
  <si>
    <t>85 3 2024</t>
  </si>
  <si>
    <t>Иные межбюджетные трансферты, перечисляемые в бюджет муниципального района на осуществление полномочий в сфере культуры</t>
  </si>
  <si>
    <t>Обеспечение деятельности муниципальных учреждений</t>
  </si>
  <si>
    <t>Дополнительное пенсионное обеспечение</t>
  </si>
  <si>
    <t>Приложение 5</t>
  </si>
  <si>
    <t>Развитие местного самоуправления в Вологодской области</t>
  </si>
  <si>
    <t>90 0 0259</t>
  </si>
  <si>
    <t>91 0 7403</t>
  </si>
  <si>
    <t>90 1 7403</t>
  </si>
  <si>
    <t>84 0 0000</t>
  </si>
  <si>
    <t>84 0 2020</t>
  </si>
  <si>
    <t>77 0 0000</t>
  </si>
  <si>
    <t xml:space="preserve">Сумма     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</si>
  <si>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</si>
  <si>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трансферты, перечисляемые в бюджет муниципального района на осуществление полномочий по формированию, исполнению бюджета поселения,  подготовке проектов правовых актов по установлению, изменению и отмене местных налогов и сборов поселения</t>
  </si>
  <si>
    <t>ГРБС</t>
  </si>
  <si>
    <t>Мероприятия, связанные с обеспечением безопасности и жизнедеятельности</t>
  </si>
  <si>
    <t>76 1 6401</t>
  </si>
  <si>
    <t>Приложение 2</t>
  </si>
  <si>
    <t>Приложение 7</t>
  </si>
  <si>
    <t>Публичные нормативные социальные выплаты гражданам</t>
  </si>
  <si>
    <t>Социальное обеспечение населения</t>
  </si>
  <si>
    <t>Предоставление мер социальной поддержки отдельным категориям граждан в соответствии с решением Совета сельского поселения Девятинское от 07.11.14 года № 78 "О предоставлении мер социальной поддержки в форме денежной компенсации"</t>
  </si>
  <si>
    <t>из них</t>
  </si>
  <si>
    <t>Иные межбюджетные трансферты субъекта по результатам реализации инициатив о преобразовании поселений путем их объединения</t>
  </si>
  <si>
    <t>Иные межбюджетные трансферты на осуществление полномочий в сфере культуры(администрирование)</t>
  </si>
  <si>
    <t>Иные межбюджетные трансферты, перечисляемые в бюджет муниципального района в соответствии с заключенными Соглашениями</t>
  </si>
  <si>
    <t>76 1 0000</t>
  </si>
  <si>
    <t>Обеспечение мероприятий в области жилищно-коммунального хозяйства</t>
  </si>
  <si>
    <t>Обеспечение мероприятий по пожарной безопасности</t>
  </si>
  <si>
    <t>84 0 6402</t>
  </si>
  <si>
    <t>Расходы на выплаты персоналу казенных учреждений</t>
  </si>
  <si>
    <t>и плановый период 2018 и 2019 годов"</t>
  </si>
  <si>
    <t>и плановый период на 2018 и 2019 годов"</t>
  </si>
  <si>
    <t>Распределение бюджетных ассигнований по разделам, подразделам классификации расходов бюджетов  на 2017 год</t>
  </si>
  <si>
    <t>Иные межбюджетные трансферты, перечисляемые в бюджет муниципального района на осуществление полномочий по внутреннему  финансовому контролю</t>
  </si>
  <si>
    <t>77 0 00 00590</t>
  </si>
  <si>
    <t>77 0  00 00000</t>
  </si>
  <si>
    <t>77 0 00  00590</t>
  </si>
  <si>
    <t>99 0 00 81020</t>
  </si>
  <si>
    <t>99 0 00 00000</t>
  </si>
  <si>
    <t>Иные пенсии, социальные доплаты к пенсиям</t>
  </si>
  <si>
    <t>83 0  00 83010</t>
  </si>
  <si>
    <t>83 0 00 83010</t>
  </si>
  <si>
    <t>83 0 00 00000</t>
  </si>
  <si>
    <t>76 0  00 00000</t>
  </si>
  <si>
    <t>76 4 00 00000</t>
  </si>
  <si>
    <t>76 4 00 64010</t>
  </si>
  <si>
    <t>85 3 00 20240</t>
  </si>
  <si>
    <t>85 3 00 20250</t>
  </si>
  <si>
    <t>85 3 00 20220</t>
  </si>
  <si>
    <t>85 3 00 00000</t>
  </si>
  <si>
    <t>85 0  00 00000</t>
  </si>
  <si>
    <t>78 0 00 23010</t>
  </si>
  <si>
    <t>78 0 00 00000</t>
  </si>
  <si>
    <t>73 0 00 51180</t>
  </si>
  <si>
    <t>73 0 00 00000</t>
  </si>
  <si>
    <t>73 0 00 72140</t>
  </si>
  <si>
    <t>97 0 00 00000</t>
  </si>
  <si>
    <t>97 0 00 21080</t>
  </si>
  <si>
    <t>97 0 00 21110</t>
  </si>
  <si>
    <t>97 0 0021110</t>
  </si>
  <si>
    <t>70 0 00 00000</t>
  </si>
  <si>
    <t>70 5 00 00000</t>
  </si>
  <si>
    <t>73 0 00  00000</t>
  </si>
  <si>
    <t>76 8 00 64010</t>
  </si>
  <si>
    <t>76 8  00 00000</t>
  </si>
  <si>
    <t>91 0 00 00190</t>
  </si>
  <si>
    <t>91 0 00 00000</t>
  </si>
  <si>
    <t>76 0 00 00000</t>
  </si>
  <si>
    <t>91 1 00 00190</t>
  </si>
  <si>
    <t>91 1 00 00000</t>
  </si>
  <si>
    <t>76 7 00 64010</t>
  </si>
  <si>
    <t>76 7 00 00000</t>
  </si>
  <si>
    <t>Иные межбюджетные трансферты, перечисляемые в бюджет муниципального района на осуществление полномочий по внутреннему финансовому контролю</t>
  </si>
  <si>
    <t>Коммунальное хозяйство</t>
  </si>
  <si>
    <t>244</t>
  </si>
  <si>
    <t>85 2 00 71090</t>
  </si>
  <si>
    <t xml:space="preserve">91 0 00 00190 </t>
  </si>
  <si>
    <t>76 8 00 00000</t>
  </si>
  <si>
    <t>97 0  0021080</t>
  </si>
  <si>
    <t>97  0 00 21110</t>
  </si>
  <si>
    <t>78 0  00 00000</t>
  </si>
  <si>
    <t>77 0 00 00000</t>
  </si>
  <si>
    <t>85 0 00 00000</t>
  </si>
  <si>
    <t>Иные межбюджетные трансферты на осуществление полномочий по  внутреннему  финансовому контролю</t>
  </si>
  <si>
    <t>"О бюджете сельского поселения Девятинское на 2017 год</t>
  </si>
  <si>
    <t>Ведомственная структура расходов бюджета  сельского поселения по главным распорядителям бюджетных средств, разделам, подразделам и (или) целевым статьям (государственным программам и непрограммным направлениям деятельности), группам (группам и подгруппам) видов расходов классификации расходов бюджетов на 2017 год</t>
  </si>
  <si>
    <t>Распределение бюджетных ассигнований по разделам, подразделам, целевым статьям (государственным программам и непрограммным направлениям деятельности), группам (группам и подгруппам) видов расходов классификации расходов бюджета на 2017 год</t>
  </si>
  <si>
    <t xml:space="preserve">"О бюджете сельского поселения  Девятинское на 2017 год  </t>
  </si>
  <si>
    <t>"О бюджете сельского  поселения  Девятинское на 2017 год</t>
  </si>
  <si>
    <t>310</t>
  </si>
  <si>
    <t>85 2 00 00000</t>
  </si>
  <si>
    <t>Мероприятия в области коммунального хозяйства</t>
  </si>
  <si>
    <t xml:space="preserve">Субсидии муниципальным образованиям области на организацию уличного освещения </t>
  </si>
  <si>
    <t>Субсидии муниципальным образованиям области  на организацию уличного освещения</t>
  </si>
  <si>
    <t>от 22.12.2016 года № 50</t>
  </si>
  <si>
    <t>76 9 00 00000</t>
  </si>
  <si>
    <t>76 9 00 64010</t>
  </si>
  <si>
    <t>76 9  00 00000</t>
  </si>
  <si>
    <t xml:space="preserve">Возмещение расходов по уплате государственной пошлины </t>
  </si>
  <si>
    <t>97 0 00 21310</t>
  </si>
  <si>
    <t>к решению Совета сельского поселения Девятинское</t>
  </si>
  <si>
    <t>"О внесении изменений в решение</t>
  </si>
  <si>
    <t>Совета сельского поселения Девятинское от 22.12.2016 №50</t>
  </si>
  <si>
    <t>на 2017 год и плановый период 2018 и 2019 годов""</t>
  </si>
  <si>
    <t xml:space="preserve"> "О бюджете сельского поселения Девятинское</t>
  </si>
  <si>
    <t>Социальные выплаты гражданам</t>
  </si>
  <si>
    <t>(с изменениями и дополнениями)</t>
  </si>
  <si>
    <t>(с изменениями и дполнениями)</t>
  </si>
  <si>
    <t>Образование</t>
  </si>
  <si>
    <t>Молодежная политика</t>
  </si>
  <si>
    <t>07</t>
  </si>
  <si>
    <t xml:space="preserve">Организационно-воспитательная работа с молодежью </t>
  </si>
  <si>
    <t>79 0 00 20590</t>
  </si>
  <si>
    <t>Обеспечение проведения выборов и референдумов</t>
  </si>
  <si>
    <t>Проведение выборов</t>
  </si>
  <si>
    <t>91 000 64030</t>
  </si>
  <si>
    <t>85 3 00 72270</t>
  </si>
  <si>
    <t>Мероприятия на реализацию проекта "Народный бюджет"</t>
  </si>
  <si>
    <t>85 3 00 20260</t>
  </si>
  <si>
    <t>Софинансирование на реализацию проекта "Народный бюджет"</t>
  </si>
  <si>
    <t>Организационно-воспитательная работа с молодежью</t>
  </si>
  <si>
    <t>830</t>
  </si>
  <si>
    <t>Исполнение судебных актов</t>
  </si>
  <si>
    <t>Приложение3</t>
  </si>
  <si>
    <t>880</t>
  </si>
  <si>
    <t>Специальные расходы</t>
  </si>
  <si>
    <t>97 0 0021310</t>
  </si>
  <si>
    <t>от 02.11.2017 года № 5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</si>
</sst>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 ;[Red]\-#,##0.0\ "/>
    <numFmt numFmtId="194" formatCode="0.000"/>
    <numFmt numFmtId="195" formatCode="#,##0.0"/>
    <numFmt numFmtId="196" formatCode="#,##0.0;[Red]\-#,##0.0"/>
    <numFmt numFmtId="197" formatCode="#,##0.000"/>
    <numFmt numFmtId="198" formatCode="#,##0.0000"/>
    <numFmt numFmtId="199" formatCode="#,##0.00000"/>
    <numFmt numFmtId="200" formatCode="00"/>
    <numFmt numFmtId="201" formatCode="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0"/>
    </font>
    <font>
      <sz val="11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8"/>
      <name val="Arial"/>
      <family val="2"/>
    </font>
    <font>
      <i/>
      <sz val="10"/>
      <name val="Times New Roman"/>
      <family val="1"/>
    </font>
    <font>
      <i/>
      <sz val="10"/>
      <name val="Arial"/>
      <family val="2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3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6" fillId="0" borderId="0" xfId="93">
      <alignment/>
      <protection/>
    </xf>
    <xf numFmtId="0" fontId="22" fillId="0" borderId="0" xfId="93" applyFont="1">
      <alignment/>
      <protection/>
    </xf>
    <xf numFmtId="0" fontId="6" fillId="0" borderId="0" xfId="93" applyBorder="1">
      <alignment/>
      <protection/>
    </xf>
    <xf numFmtId="0" fontId="22" fillId="0" borderId="10" xfId="93" applyFont="1" applyBorder="1" applyAlignment="1">
      <alignment horizontal="center" wrapText="1"/>
      <protection/>
    </xf>
    <xf numFmtId="0" fontId="24" fillId="0" borderId="10" xfId="93" applyFont="1" applyBorder="1" applyAlignment="1">
      <alignment horizontal="center"/>
      <protection/>
    </xf>
    <xf numFmtId="49" fontId="24" fillId="0" borderId="10" xfId="93" applyNumberFormat="1" applyFont="1" applyBorder="1" applyAlignment="1">
      <alignment horizontal="center"/>
      <protection/>
    </xf>
    <xf numFmtId="49" fontId="22" fillId="0" borderId="10" xfId="93" applyNumberFormat="1" applyFont="1" applyBorder="1" applyAlignment="1">
      <alignment horizontal="center"/>
      <protection/>
    </xf>
    <xf numFmtId="2" fontId="6" fillId="0" borderId="0" xfId="93" applyNumberFormat="1">
      <alignment/>
      <protection/>
    </xf>
    <xf numFmtId="192" fontId="6" fillId="0" borderId="0" xfId="93" applyNumberFormat="1">
      <alignment/>
      <protection/>
    </xf>
    <xf numFmtId="0" fontId="22" fillId="0" borderId="10" xfId="93" applyFont="1" applyBorder="1" applyAlignment="1">
      <alignment horizontal="center"/>
      <protection/>
    </xf>
    <xf numFmtId="49" fontId="22" fillId="0" borderId="0" xfId="93" applyNumberFormat="1" applyFont="1" applyBorder="1" applyAlignment="1">
      <alignment horizontal="center"/>
      <protection/>
    </xf>
    <xf numFmtId="2" fontId="6" fillId="0" borderId="0" xfId="93" applyNumberFormat="1" applyBorder="1">
      <alignment/>
      <protection/>
    </xf>
    <xf numFmtId="0" fontId="22" fillId="0" borderId="11" xfId="93" applyFont="1" applyBorder="1" applyAlignment="1">
      <alignment horizontal="center" wrapText="1"/>
      <protection/>
    </xf>
    <xf numFmtId="0" fontId="6" fillId="0" borderId="10" xfId="93" applyBorder="1">
      <alignment/>
      <protection/>
    </xf>
    <xf numFmtId="49" fontId="25" fillId="0" borderId="10" xfId="93" applyNumberFormat="1" applyFont="1" applyBorder="1" applyAlignment="1">
      <alignment horizontal="center"/>
      <protection/>
    </xf>
    <xf numFmtId="49" fontId="22" fillId="0" borderId="12" xfId="93" applyNumberFormat="1" applyFont="1" applyBorder="1" applyAlignment="1">
      <alignment horizontal="center"/>
      <protection/>
    </xf>
    <xf numFmtId="49" fontId="22" fillId="0" borderId="13" xfId="93" applyNumberFormat="1" applyFont="1" applyBorder="1" applyAlignment="1">
      <alignment horizontal="center"/>
      <protection/>
    </xf>
    <xf numFmtId="49" fontId="22" fillId="0" borderId="10" xfId="93" applyNumberFormat="1" applyFont="1" applyBorder="1" applyAlignment="1">
      <alignment horizontal="center" wrapText="1"/>
      <protection/>
    </xf>
    <xf numFmtId="49" fontId="22" fillId="0" borderId="11" xfId="93" applyNumberFormat="1" applyFont="1" applyBorder="1" applyAlignment="1">
      <alignment horizontal="center"/>
      <protection/>
    </xf>
    <xf numFmtId="49" fontId="22" fillId="0" borderId="10" xfId="93" applyNumberFormat="1" applyFont="1" applyFill="1" applyBorder="1" applyAlignment="1">
      <alignment horizontal="center" wrapText="1"/>
      <protection/>
    </xf>
    <xf numFmtId="49" fontId="22" fillId="0" borderId="14" xfId="93" applyNumberFormat="1" applyFont="1" applyBorder="1" applyAlignment="1">
      <alignment horizontal="center"/>
      <protection/>
    </xf>
    <xf numFmtId="49" fontId="22" fillId="0" borderId="10" xfId="93" applyNumberFormat="1" applyFont="1" applyBorder="1" applyAlignment="1">
      <alignment horizontal="center" vertical="center" wrapText="1"/>
      <protection/>
    </xf>
    <xf numFmtId="0" fontId="22" fillId="0" borderId="12" xfId="93" applyFont="1" applyBorder="1" applyAlignment="1">
      <alignment horizontal="center"/>
      <protection/>
    </xf>
    <xf numFmtId="0" fontId="22" fillId="24" borderId="10" xfId="93" applyFont="1" applyFill="1" applyBorder="1" applyAlignment="1">
      <alignment horizontal="center"/>
      <protection/>
    </xf>
    <xf numFmtId="49" fontId="22" fillId="24" borderId="10" xfId="93" applyNumberFormat="1" applyFont="1" applyFill="1" applyBorder="1" applyAlignment="1">
      <alignment horizontal="center"/>
      <protection/>
    </xf>
    <xf numFmtId="192" fontId="24" fillId="0" borderId="0" xfId="93" applyNumberFormat="1" applyFont="1" applyBorder="1" applyAlignment="1">
      <alignment horizontal="right"/>
      <protection/>
    </xf>
    <xf numFmtId="0" fontId="22" fillId="0" borderId="0" xfId="93" applyFont="1" applyAlignment="1">
      <alignment horizontal="right"/>
      <protection/>
    </xf>
    <xf numFmtId="192" fontId="24" fillId="0" borderId="10" xfId="93" applyNumberFormat="1" applyFont="1" applyBorder="1" applyAlignment="1">
      <alignment horizontal="center"/>
      <protection/>
    </xf>
    <xf numFmtId="192" fontId="22" fillId="0" borderId="10" xfId="93" applyNumberFormat="1" applyFont="1" applyBorder="1" applyAlignment="1">
      <alignment horizontal="center"/>
      <protection/>
    </xf>
    <xf numFmtId="192" fontId="22" fillId="24" borderId="10" xfId="93" applyNumberFormat="1" applyFont="1" applyFill="1" applyBorder="1" applyAlignment="1">
      <alignment horizontal="center"/>
      <protection/>
    </xf>
    <xf numFmtId="0" fontId="24" fillId="24" borderId="10" xfId="93" applyFont="1" applyFill="1" applyBorder="1" applyAlignment="1">
      <alignment horizontal="center"/>
      <protection/>
    </xf>
    <xf numFmtId="192" fontId="24" fillId="24" borderId="10" xfId="93" applyNumberFormat="1" applyFont="1" applyFill="1" applyBorder="1" applyAlignment="1">
      <alignment horizontal="center"/>
      <protection/>
    </xf>
    <xf numFmtId="192" fontId="22" fillId="0" borderId="10" xfId="93" applyNumberFormat="1" applyFont="1" applyFill="1" applyBorder="1" applyAlignment="1">
      <alignment horizontal="center"/>
      <protection/>
    </xf>
    <xf numFmtId="0" fontId="22" fillId="0" borderId="10" xfId="93" applyFont="1" applyFill="1" applyBorder="1" applyAlignment="1">
      <alignment horizontal="center"/>
      <protection/>
    </xf>
    <xf numFmtId="192" fontId="22" fillId="0" borderId="12" xfId="93" applyNumberFormat="1" applyFont="1" applyFill="1" applyBorder="1" applyAlignment="1">
      <alignment horizontal="center"/>
      <protection/>
    </xf>
    <xf numFmtId="49" fontId="22" fillId="0" borderId="10" xfId="93" applyNumberFormat="1" applyFont="1" applyFill="1" applyBorder="1" applyAlignment="1">
      <alignment horizontal="center"/>
      <protection/>
    </xf>
    <xf numFmtId="0" fontId="22" fillId="0" borderId="10" xfId="93" applyFont="1" applyBorder="1" applyAlignment="1">
      <alignment horizontal="center" vertical="center"/>
      <protection/>
    </xf>
    <xf numFmtId="0" fontId="6" fillId="0" borderId="0" xfId="93" applyFont="1">
      <alignment/>
      <protection/>
    </xf>
    <xf numFmtId="49" fontId="30" fillId="0" borderId="10" xfId="93" applyNumberFormat="1" applyFont="1" applyBorder="1" applyAlignment="1">
      <alignment horizontal="center"/>
      <protection/>
    </xf>
    <xf numFmtId="192" fontId="30" fillId="0" borderId="10" xfId="93" applyNumberFormat="1" applyFont="1" applyBorder="1" applyAlignment="1">
      <alignment horizontal="center"/>
      <protection/>
    </xf>
    <xf numFmtId="192" fontId="30" fillId="24" borderId="10" xfId="93" applyNumberFormat="1" applyFont="1" applyFill="1" applyBorder="1" applyAlignment="1">
      <alignment horizontal="center"/>
      <protection/>
    </xf>
    <xf numFmtId="0" fontId="32" fillId="0" borderId="10" xfId="93" applyFont="1" applyBorder="1" applyAlignment="1">
      <alignment horizontal="center" vertical="center"/>
      <protection/>
    </xf>
    <xf numFmtId="0" fontId="32" fillId="0" borderId="10" xfId="93" applyFont="1" applyBorder="1" applyAlignment="1">
      <alignment horizontal="center" vertical="center" wrapText="1"/>
      <protection/>
    </xf>
    <xf numFmtId="192" fontId="33" fillId="0" borderId="10" xfId="93" applyNumberFormat="1" applyFont="1" applyBorder="1" applyAlignment="1">
      <alignment horizontal="center"/>
      <protection/>
    </xf>
    <xf numFmtId="0" fontId="6" fillId="0" borderId="15" xfId="93" applyBorder="1">
      <alignment/>
      <protection/>
    </xf>
    <xf numFmtId="49" fontId="22" fillId="0" borderId="16" xfId="93" applyNumberFormat="1" applyFont="1" applyBorder="1" applyAlignment="1">
      <alignment horizontal="center"/>
      <protection/>
    </xf>
    <xf numFmtId="0" fontId="34" fillId="0" borderId="0" xfId="90" applyNumberFormat="1" applyFont="1" applyFill="1" applyAlignment="1" applyProtection="1">
      <alignment vertical="center" wrapText="1"/>
      <protection hidden="1"/>
    </xf>
    <xf numFmtId="49" fontId="22" fillId="0" borderId="14" xfId="93" applyNumberFormat="1" applyFont="1" applyBorder="1" applyAlignment="1">
      <alignment horizontal="center" vertical="center" wrapText="1"/>
      <protection/>
    </xf>
    <xf numFmtId="2" fontId="24" fillId="0" borderId="10" xfId="93" applyNumberFormat="1" applyFont="1" applyBorder="1" applyAlignment="1">
      <alignment horizontal="center"/>
      <protection/>
    </xf>
    <xf numFmtId="49" fontId="24" fillId="0" borderId="13" xfId="93" applyNumberFormat="1" applyFont="1" applyBorder="1" applyAlignment="1">
      <alignment horizontal="center"/>
      <protection/>
    </xf>
    <xf numFmtId="49" fontId="24" fillId="0" borderId="10" xfId="93" applyNumberFormat="1" applyFont="1" applyBorder="1" applyAlignment="1">
      <alignment horizontal="center" vertical="center" wrapText="1"/>
      <protection/>
    </xf>
    <xf numFmtId="49" fontId="24" fillId="0" borderId="11" xfId="93" applyNumberFormat="1" applyFont="1" applyBorder="1" applyAlignment="1">
      <alignment horizontal="center"/>
      <protection/>
    </xf>
    <xf numFmtId="192" fontId="24" fillId="0" borderId="10" xfId="93" applyNumberFormat="1" applyFont="1" applyFill="1" applyBorder="1" applyAlignment="1">
      <alignment horizontal="center"/>
      <protection/>
    </xf>
    <xf numFmtId="0" fontId="30" fillId="0" borderId="13" xfId="93" applyFont="1" applyBorder="1" applyAlignment="1">
      <alignment horizontal="left" wrapText="1"/>
      <protection/>
    </xf>
    <xf numFmtId="0" fontId="30" fillId="0" borderId="17" xfId="93" applyFont="1" applyBorder="1" applyAlignment="1">
      <alignment horizontal="left" wrapText="1"/>
      <protection/>
    </xf>
    <xf numFmtId="0" fontId="30" fillId="0" borderId="11" xfId="93" applyFont="1" applyBorder="1" applyAlignment="1">
      <alignment horizontal="left" wrapText="1"/>
      <protection/>
    </xf>
    <xf numFmtId="0" fontId="30" fillId="0" borderId="13" xfId="93" applyFont="1" applyBorder="1" applyAlignment="1">
      <alignment horizontal="justify" wrapText="1"/>
      <protection/>
    </xf>
    <xf numFmtId="0" fontId="30" fillId="0" borderId="17" xfId="93" applyFont="1" applyBorder="1" applyAlignment="1">
      <alignment horizontal="justify" wrapText="1"/>
      <protection/>
    </xf>
    <xf numFmtId="0" fontId="30" fillId="0" borderId="11" xfId="93" applyFont="1" applyBorder="1" applyAlignment="1">
      <alignment horizontal="justify" wrapText="1"/>
      <protection/>
    </xf>
    <xf numFmtId="0" fontId="22" fillId="0" borderId="17" xfId="93" applyFont="1" applyBorder="1" applyAlignment="1">
      <alignment horizontal="justify" wrapText="1"/>
      <protection/>
    </xf>
    <xf numFmtId="0" fontId="22" fillId="0" borderId="11" xfId="93" applyFont="1" applyBorder="1" applyAlignment="1">
      <alignment horizontal="justify" wrapText="1"/>
      <protection/>
    </xf>
    <xf numFmtId="0" fontId="24" fillId="0" borderId="13" xfId="93" applyFont="1" applyBorder="1" applyAlignment="1">
      <alignment horizontal="left" wrapText="1"/>
      <protection/>
    </xf>
    <xf numFmtId="0" fontId="24" fillId="0" borderId="17" xfId="93" applyFont="1" applyBorder="1" applyAlignment="1">
      <alignment horizontal="left" wrapText="1"/>
      <protection/>
    </xf>
    <xf numFmtId="0" fontId="24" fillId="0" borderId="11" xfId="93" applyFont="1" applyBorder="1" applyAlignment="1">
      <alignment horizontal="left" wrapText="1"/>
      <protection/>
    </xf>
    <xf numFmtId="0" fontId="22" fillId="0" borderId="13" xfId="93" applyFont="1" applyBorder="1" applyAlignment="1">
      <alignment horizontal="left" wrapText="1"/>
      <protection/>
    </xf>
    <xf numFmtId="0" fontId="22" fillId="0" borderId="17" xfId="93" applyFont="1" applyBorder="1" applyAlignment="1">
      <alignment horizontal="left" wrapText="1"/>
      <protection/>
    </xf>
    <xf numFmtId="0" fontId="22" fillId="0" borderId="11" xfId="93" applyFont="1" applyBorder="1" applyAlignment="1">
      <alignment horizontal="left" wrapText="1"/>
      <protection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22" fillId="0" borderId="10" xfId="93" applyFont="1" applyBorder="1" applyAlignment="1">
      <alignment wrapText="1"/>
      <protection/>
    </xf>
    <xf numFmtId="0" fontId="22" fillId="0" borderId="10" xfId="93" applyFont="1" applyBorder="1" applyAlignment="1">
      <alignment horizontal="justify" wrapText="1"/>
      <protection/>
    </xf>
    <xf numFmtId="0" fontId="22" fillId="0" borderId="13" xfId="93" applyFont="1" applyBorder="1" applyAlignment="1">
      <alignment horizontal="justify" wrapText="1"/>
      <protection/>
    </xf>
    <xf numFmtId="0" fontId="6" fillId="0" borderId="17" xfId="93" applyFont="1" applyBorder="1" applyAlignment="1">
      <alignment horizontal="justify" wrapText="1"/>
      <protection/>
    </xf>
    <xf numFmtId="0" fontId="6" fillId="0" borderId="11" xfId="93" applyFont="1" applyBorder="1" applyAlignment="1">
      <alignment horizontal="justify" wrapText="1"/>
      <protection/>
    </xf>
    <xf numFmtId="0" fontId="23" fillId="0" borderId="0" xfId="93" applyFont="1" applyFill="1" applyAlignment="1">
      <alignment horizontal="center" wrapText="1"/>
      <protection/>
    </xf>
    <xf numFmtId="0" fontId="22" fillId="0" borderId="10" xfId="93" applyFont="1" applyBorder="1" applyAlignment="1">
      <alignment horizontal="center" vertical="center"/>
      <protection/>
    </xf>
    <xf numFmtId="0" fontId="22" fillId="0" borderId="10" xfId="93" applyFont="1" applyBorder="1" applyAlignment="1">
      <alignment horizontal="center"/>
      <protection/>
    </xf>
    <xf numFmtId="0" fontId="24" fillId="0" borderId="13" xfId="93" applyFont="1" applyBorder="1" applyAlignment="1">
      <alignment horizontal="left"/>
      <protection/>
    </xf>
    <xf numFmtId="0" fontId="24" fillId="0" borderId="17" xfId="93" applyFont="1" applyBorder="1" applyAlignment="1">
      <alignment horizontal="left"/>
      <protection/>
    </xf>
    <xf numFmtId="0" fontId="24" fillId="0" borderId="11" xfId="93" applyFont="1" applyBorder="1" applyAlignment="1">
      <alignment horizontal="left"/>
      <protection/>
    </xf>
    <xf numFmtId="0" fontId="6" fillId="0" borderId="0" xfId="93" applyBorder="1" applyAlignment="1">
      <alignment/>
      <protection/>
    </xf>
    <xf numFmtId="0" fontId="6" fillId="0" borderId="0" xfId="93" applyBorder="1" applyAlignment="1">
      <alignment wrapText="1"/>
      <protection/>
    </xf>
    <xf numFmtId="0" fontId="31" fillId="0" borderId="17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0" fontId="24" fillId="0" borderId="10" xfId="93" applyFont="1" applyBorder="1" applyAlignment="1">
      <alignment wrapText="1"/>
      <protection/>
    </xf>
    <xf numFmtId="0" fontId="22" fillId="0" borderId="0" xfId="93" applyFont="1" applyAlignment="1">
      <alignment horizontal="right"/>
      <protection/>
    </xf>
    <xf numFmtId="0" fontId="33" fillId="0" borderId="13" xfId="93" applyFont="1" applyBorder="1" applyAlignment="1">
      <alignment horizontal="justify" wrapText="1"/>
      <protection/>
    </xf>
    <xf numFmtId="0" fontId="24" fillId="0" borderId="17" xfId="93" applyFont="1" applyBorder="1" applyAlignment="1">
      <alignment horizontal="justify" wrapText="1"/>
      <protection/>
    </xf>
    <xf numFmtId="0" fontId="24" fillId="0" borderId="11" xfId="93" applyFont="1" applyBorder="1" applyAlignment="1">
      <alignment horizontal="justify" wrapText="1"/>
      <protection/>
    </xf>
    <xf numFmtId="0" fontId="24" fillId="0" borderId="13" xfId="93" applyFont="1" applyBorder="1" applyAlignment="1">
      <alignment wrapText="1"/>
      <protection/>
    </xf>
    <xf numFmtId="0" fontId="26" fillId="0" borderId="17" xfId="93" applyFont="1" applyBorder="1" applyAlignment="1">
      <alignment wrapText="1"/>
      <protection/>
    </xf>
    <xf numFmtId="0" fontId="26" fillId="0" borderId="11" xfId="93" applyFont="1" applyBorder="1" applyAlignment="1">
      <alignment wrapText="1"/>
      <protection/>
    </xf>
    <xf numFmtId="0" fontId="0" fillId="0" borderId="17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2" fillId="0" borderId="13" xfId="93" applyFont="1" applyBorder="1" applyAlignment="1">
      <alignment wrapText="1"/>
      <protection/>
    </xf>
    <xf numFmtId="0" fontId="22" fillId="0" borderId="17" xfId="93" applyFont="1" applyBorder="1" applyAlignment="1">
      <alignment wrapText="1"/>
      <protection/>
    </xf>
    <xf numFmtId="0" fontId="22" fillId="0" borderId="11" xfId="93" applyFont="1" applyBorder="1" applyAlignment="1">
      <alignment wrapText="1"/>
      <protection/>
    </xf>
    <xf numFmtId="0" fontId="22" fillId="24" borderId="13" xfId="93" applyFont="1" applyFill="1" applyBorder="1" applyAlignment="1">
      <alignment horizontal="left" wrapText="1"/>
      <protection/>
    </xf>
    <xf numFmtId="0" fontId="22" fillId="24" borderId="17" xfId="93" applyFont="1" applyFill="1" applyBorder="1" applyAlignment="1">
      <alignment horizontal="left" wrapText="1"/>
      <protection/>
    </xf>
    <xf numFmtId="0" fontId="22" fillId="24" borderId="11" xfId="93" applyFont="1" applyFill="1" applyBorder="1" applyAlignment="1">
      <alignment horizontal="left" wrapText="1"/>
      <protection/>
    </xf>
    <xf numFmtId="0" fontId="6" fillId="0" borderId="17" xfId="93" applyFont="1" applyBorder="1" applyAlignment="1">
      <alignment wrapText="1"/>
      <protection/>
    </xf>
    <xf numFmtId="0" fontId="6" fillId="0" borderId="11" xfId="93" applyFont="1" applyBorder="1" applyAlignment="1">
      <alignment wrapText="1"/>
      <protection/>
    </xf>
    <xf numFmtId="0" fontId="22" fillId="0" borderId="13" xfId="93" applyFont="1" applyFill="1" applyBorder="1" applyAlignment="1">
      <alignment wrapText="1"/>
      <protection/>
    </xf>
    <xf numFmtId="0" fontId="22" fillId="0" borderId="17" xfId="93" applyFont="1" applyFill="1" applyBorder="1" applyAlignment="1">
      <alignment wrapText="1"/>
      <protection/>
    </xf>
    <xf numFmtId="0" fontId="22" fillId="0" borderId="11" xfId="93" applyFont="1" applyFill="1" applyBorder="1" applyAlignment="1">
      <alignment wrapText="1"/>
      <protection/>
    </xf>
    <xf numFmtId="0" fontId="22" fillId="0" borderId="18" xfId="93" applyFont="1" applyBorder="1" applyAlignment="1">
      <alignment horizontal="left" wrapText="1"/>
      <protection/>
    </xf>
    <xf numFmtId="0" fontId="22" fillId="0" borderId="19" xfId="93" applyFont="1" applyBorder="1" applyAlignment="1">
      <alignment horizontal="left" wrapText="1"/>
      <protection/>
    </xf>
    <xf numFmtId="0" fontId="22" fillId="0" borderId="20" xfId="93" applyFont="1" applyBorder="1" applyAlignment="1">
      <alignment horizontal="left" wrapText="1"/>
      <protection/>
    </xf>
    <xf numFmtId="0" fontId="23" fillId="0" borderId="0" xfId="90" applyNumberFormat="1" applyFont="1" applyFill="1" applyAlignment="1" applyProtection="1">
      <alignment horizontal="center" vertical="center" wrapText="1"/>
      <protection hidden="1"/>
    </xf>
    <xf numFmtId="0" fontId="6" fillId="0" borderId="17" xfId="93" applyBorder="1" applyAlignment="1">
      <alignment wrapText="1"/>
      <protection/>
    </xf>
    <xf numFmtId="0" fontId="6" fillId="0" borderId="11" xfId="93" applyBorder="1" applyAlignment="1">
      <alignment wrapText="1"/>
      <protection/>
    </xf>
    <xf numFmtId="0" fontId="27" fillId="0" borderId="13" xfId="93" applyFont="1" applyFill="1" applyBorder="1" applyAlignment="1">
      <alignment wrapText="1"/>
      <protection/>
    </xf>
    <xf numFmtId="0" fontId="28" fillId="0" borderId="17" xfId="93" applyFont="1" applyFill="1" applyBorder="1" applyAlignment="1">
      <alignment wrapText="1"/>
      <protection/>
    </xf>
    <xf numFmtId="0" fontId="28" fillId="0" borderId="11" xfId="93" applyFont="1" applyFill="1" applyBorder="1" applyAlignment="1">
      <alignment wrapText="1"/>
      <protection/>
    </xf>
    <xf numFmtId="0" fontId="22" fillId="0" borderId="10" xfId="93" applyFont="1" applyBorder="1" applyAlignment="1">
      <alignment horizontal="left" wrapText="1"/>
      <protection/>
    </xf>
    <xf numFmtId="0" fontId="34" fillId="0" borderId="0" xfId="90" applyNumberFormat="1" applyFont="1" applyFill="1" applyAlignment="1" applyProtection="1">
      <alignment horizontal="center" vertical="center" wrapText="1"/>
      <protection hidden="1"/>
    </xf>
  </cellXfs>
  <cellStyles count="9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2 3" xfId="91"/>
    <cellStyle name="Обычный 3" xfId="92"/>
    <cellStyle name="Обычный_Приложения к решению о бюджете на 2014 год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Стиль 1" xfId="104"/>
    <cellStyle name="Текст предупреждения" xfId="105"/>
    <cellStyle name="Текст предупреждения 2" xfId="106"/>
    <cellStyle name="Comma" xfId="107"/>
    <cellStyle name="Comma [0]" xfId="108"/>
    <cellStyle name="Хороший" xfId="109"/>
    <cellStyle name="Хороший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78"/>
  <sheetViews>
    <sheetView zoomScalePageLayoutView="0" workbookViewId="0" topLeftCell="A40">
      <selection activeCell="A20" sqref="A20:E20"/>
    </sheetView>
  </sheetViews>
  <sheetFormatPr defaultColWidth="9.140625" defaultRowHeight="12.75"/>
  <cols>
    <col min="1" max="4" width="9.140625" style="1" customWidth="1"/>
    <col min="5" max="5" width="23.28125" style="1" customWidth="1"/>
    <col min="6" max="6" width="9.00390625" style="1" customWidth="1"/>
    <col min="7" max="7" width="10.8515625" style="1" customWidth="1"/>
    <col min="8" max="8" width="11.140625" style="1" customWidth="1"/>
    <col min="9" max="16384" width="9.140625" style="1" customWidth="1"/>
  </cols>
  <sheetData>
    <row r="1" spans="3:8" ht="12.75">
      <c r="C1" s="27"/>
      <c r="D1" s="27"/>
      <c r="E1" s="27"/>
      <c r="F1" s="27"/>
      <c r="G1" s="27"/>
      <c r="H1" s="27" t="s">
        <v>0</v>
      </c>
    </row>
    <row r="2" spans="3:8" ht="12.75">
      <c r="C2" s="86" t="s">
        <v>179</v>
      </c>
      <c r="D2" s="86"/>
      <c r="E2" s="86"/>
      <c r="F2" s="86"/>
      <c r="G2" s="86"/>
      <c r="H2" s="86"/>
    </row>
    <row r="3" spans="3:8" ht="12.75">
      <c r="C3" s="27"/>
      <c r="D3" s="27"/>
      <c r="E3" s="27"/>
      <c r="F3" s="27"/>
      <c r="G3" s="27"/>
      <c r="H3" s="27" t="s">
        <v>206</v>
      </c>
    </row>
    <row r="4" spans="3:8" ht="12.75">
      <c r="C4" s="27"/>
      <c r="D4" s="27"/>
      <c r="E4" s="86" t="s">
        <v>180</v>
      </c>
      <c r="F4" s="86"/>
      <c r="G4" s="86"/>
      <c r="H4" s="86"/>
    </row>
    <row r="5" spans="3:8" ht="12.75">
      <c r="C5" s="86" t="s">
        <v>181</v>
      </c>
      <c r="D5" s="86"/>
      <c r="E5" s="86"/>
      <c r="F5" s="86"/>
      <c r="G5" s="86"/>
      <c r="H5" s="86"/>
    </row>
    <row r="6" spans="3:8" ht="12.75">
      <c r="C6" s="27"/>
      <c r="D6" s="27"/>
      <c r="E6" s="27"/>
      <c r="F6" s="27"/>
      <c r="G6" s="27"/>
      <c r="H6" s="27" t="s">
        <v>183</v>
      </c>
    </row>
    <row r="7" spans="3:8" ht="12.75">
      <c r="C7" s="27"/>
      <c r="D7" s="27"/>
      <c r="E7" s="27"/>
      <c r="F7" s="27"/>
      <c r="G7" s="27"/>
      <c r="H7" s="27" t="s">
        <v>182</v>
      </c>
    </row>
    <row r="8" spans="6:8" ht="12.75">
      <c r="F8" s="86" t="s">
        <v>185</v>
      </c>
      <c r="G8" s="86"/>
      <c r="H8" s="86"/>
    </row>
    <row r="9" ht="9.75" customHeight="1"/>
    <row r="11" ht="12.75">
      <c r="H11" s="27" t="s">
        <v>81</v>
      </c>
    </row>
    <row r="12" ht="12.75">
      <c r="H12" s="27" t="s">
        <v>1</v>
      </c>
    </row>
    <row r="13" ht="12.75">
      <c r="H13" s="27" t="s">
        <v>2</v>
      </c>
    </row>
    <row r="14" ht="12.75">
      <c r="H14" s="27" t="s">
        <v>166</v>
      </c>
    </row>
    <row r="15" ht="12.75">
      <c r="H15" s="27" t="s">
        <v>110</v>
      </c>
    </row>
    <row r="16" ht="12.75">
      <c r="H16" s="27" t="s">
        <v>173</v>
      </c>
    </row>
    <row r="18" spans="1:8" ht="29.25" customHeight="1">
      <c r="A18" s="75" t="s">
        <v>111</v>
      </c>
      <c r="B18" s="75"/>
      <c r="C18" s="75"/>
      <c r="D18" s="75"/>
      <c r="E18" s="75"/>
      <c r="F18" s="75"/>
      <c r="G18" s="75"/>
      <c r="H18" s="75"/>
    </row>
    <row r="19" ht="12.75">
      <c r="H19" s="27" t="s">
        <v>32</v>
      </c>
    </row>
    <row r="20" spans="1:8" s="38" customFormat="1" ht="12.75">
      <c r="A20" s="76" t="s">
        <v>3</v>
      </c>
      <c r="B20" s="76"/>
      <c r="C20" s="76"/>
      <c r="D20" s="76"/>
      <c r="E20" s="76"/>
      <c r="F20" s="37" t="s">
        <v>4</v>
      </c>
      <c r="G20" s="37" t="s">
        <v>5</v>
      </c>
      <c r="H20" s="4" t="s">
        <v>89</v>
      </c>
    </row>
    <row r="21" spans="1:8" s="38" customFormat="1" ht="12.75">
      <c r="A21" s="77">
        <v>1</v>
      </c>
      <c r="B21" s="77"/>
      <c r="C21" s="77"/>
      <c r="D21" s="77"/>
      <c r="E21" s="77"/>
      <c r="F21" s="10">
        <v>2</v>
      </c>
      <c r="G21" s="10">
        <v>3</v>
      </c>
      <c r="H21" s="10">
        <v>4</v>
      </c>
    </row>
    <row r="22" spans="1:8" ht="15.75" customHeight="1">
      <c r="A22" s="78" t="s">
        <v>6</v>
      </c>
      <c r="B22" s="79"/>
      <c r="C22" s="79"/>
      <c r="D22" s="79"/>
      <c r="E22" s="80"/>
      <c r="F22" s="6" t="s">
        <v>7</v>
      </c>
      <c r="G22" s="7"/>
      <c r="H22" s="28">
        <f>H24+H25+H30+H36+H37+H35</f>
        <v>5466.7</v>
      </c>
    </row>
    <row r="23" spans="1:8" ht="10.5" customHeight="1" hidden="1">
      <c r="A23" s="65" t="s">
        <v>8</v>
      </c>
      <c r="B23" s="66"/>
      <c r="C23" s="66"/>
      <c r="D23" s="66"/>
      <c r="E23" s="67"/>
      <c r="F23" s="7" t="s">
        <v>7</v>
      </c>
      <c r="G23" s="7" t="s">
        <v>9</v>
      </c>
      <c r="H23" s="29">
        <v>0</v>
      </c>
    </row>
    <row r="24" spans="1:8" ht="28.5" customHeight="1">
      <c r="A24" s="72" t="s">
        <v>10</v>
      </c>
      <c r="B24" s="60"/>
      <c r="C24" s="60"/>
      <c r="D24" s="60"/>
      <c r="E24" s="61"/>
      <c r="F24" s="7" t="s">
        <v>7</v>
      </c>
      <c r="G24" s="7" t="s">
        <v>11</v>
      </c>
      <c r="H24" s="29">
        <v>938</v>
      </c>
    </row>
    <row r="25" spans="1:8" ht="42.75" customHeight="1">
      <c r="A25" s="71" t="s">
        <v>90</v>
      </c>
      <c r="B25" s="71"/>
      <c r="C25" s="71"/>
      <c r="D25" s="71"/>
      <c r="E25" s="71"/>
      <c r="F25" s="7" t="s">
        <v>7</v>
      </c>
      <c r="G25" s="7" t="s">
        <v>12</v>
      </c>
      <c r="H25" s="29">
        <f>3462.2-6-83.2+24.1+400+150</f>
        <v>3947.1</v>
      </c>
    </row>
    <row r="26" spans="1:8" ht="16.5" customHeight="1">
      <c r="A26" s="57" t="s">
        <v>100</v>
      </c>
      <c r="B26" s="58"/>
      <c r="C26" s="58"/>
      <c r="D26" s="58"/>
      <c r="E26" s="59"/>
      <c r="F26" s="39"/>
      <c r="G26" s="39"/>
      <c r="H26" s="40"/>
    </row>
    <row r="27" spans="1:8" ht="14.25" customHeight="1">
      <c r="A27" s="57" t="s">
        <v>69</v>
      </c>
      <c r="B27" s="60"/>
      <c r="C27" s="60"/>
      <c r="D27" s="60"/>
      <c r="E27" s="61"/>
      <c r="F27" s="39" t="s">
        <v>7</v>
      </c>
      <c r="G27" s="39" t="s">
        <v>12</v>
      </c>
      <c r="H27" s="40">
        <f>H28+H29</f>
        <v>39.1</v>
      </c>
    </row>
    <row r="28" spans="1:8" ht="27.75" customHeight="1">
      <c r="A28" s="57" t="s">
        <v>102</v>
      </c>
      <c r="B28" s="60"/>
      <c r="C28" s="60"/>
      <c r="D28" s="60"/>
      <c r="E28" s="61"/>
      <c r="F28" s="39" t="s">
        <v>7</v>
      </c>
      <c r="G28" s="39" t="s">
        <v>12</v>
      </c>
      <c r="H28" s="40">
        <v>24.1</v>
      </c>
    </row>
    <row r="29" spans="1:8" ht="37.5" customHeight="1">
      <c r="A29" s="54" t="s">
        <v>112</v>
      </c>
      <c r="B29" s="55"/>
      <c r="C29" s="55"/>
      <c r="D29" s="55"/>
      <c r="E29" s="56"/>
      <c r="F29" s="39" t="s">
        <v>7</v>
      </c>
      <c r="G29" s="39" t="s">
        <v>12</v>
      </c>
      <c r="H29" s="40">
        <v>15</v>
      </c>
    </row>
    <row r="30" spans="1:8" ht="26.25" customHeight="1">
      <c r="A30" s="72" t="s">
        <v>67</v>
      </c>
      <c r="B30" s="60"/>
      <c r="C30" s="60"/>
      <c r="D30" s="60"/>
      <c r="E30" s="61"/>
      <c r="F30" s="7" t="s">
        <v>7</v>
      </c>
      <c r="G30" s="7" t="s">
        <v>36</v>
      </c>
      <c r="H30" s="29">
        <v>140</v>
      </c>
    </row>
    <row r="31" spans="1:8" ht="16.5" customHeight="1">
      <c r="A31" s="57" t="s">
        <v>100</v>
      </c>
      <c r="B31" s="58"/>
      <c r="C31" s="58"/>
      <c r="D31" s="58"/>
      <c r="E31" s="59"/>
      <c r="F31" s="7"/>
      <c r="G31" s="7"/>
      <c r="H31" s="29"/>
    </row>
    <row r="32" spans="1:8" ht="15.75" customHeight="1">
      <c r="A32" s="57" t="s">
        <v>69</v>
      </c>
      <c r="B32" s="58"/>
      <c r="C32" s="58"/>
      <c r="D32" s="58"/>
      <c r="E32" s="59"/>
      <c r="F32" s="39" t="s">
        <v>7</v>
      </c>
      <c r="G32" s="39" t="s">
        <v>36</v>
      </c>
      <c r="H32" s="40">
        <f>H33+H34</f>
        <v>140</v>
      </c>
    </row>
    <row r="33" spans="1:8" ht="66" customHeight="1" hidden="1">
      <c r="A33" s="54" t="s">
        <v>91</v>
      </c>
      <c r="B33" s="83"/>
      <c r="C33" s="83"/>
      <c r="D33" s="83"/>
      <c r="E33" s="84"/>
      <c r="F33" s="39" t="s">
        <v>7</v>
      </c>
      <c r="G33" s="39" t="s">
        <v>36</v>
      </c>
      <c r="H33" s="40"/>
    </row>
    <row r="34" spans="1:8" ht="38.25" customHeight="1">
      <c r="A34" s="54" t="s">
        <v>71</v>
      </c>
      <c r="B34" s="55"/>
      <c r="C34" s="55"/>
      <c r="D34" s="55"/>
      <c r="E34" s="56"/>
      <c r="F34" s="39" t="s">
        <v>7</v>
      </c>
      <c r="G34" s="39" t="s">
        <v>36</v>
      </c>
      <c r="H34" s="40">
        <v>140</v>
      </c>
    </row>
    <row r="35" spans="1:8" ht="26.25" customHeight="1">
      <c r="A35" s="65" t="s">
        <v>192</v>
      </c>
      <c r="B35" s="66"/>
      <c r="C35" s="66"/>
      <c r="D35" s="66"/>
      <c r="E35" s="67"/>
      <c r="F35" s="7" t="s">
        <v>7</v>
      </c>
      <c r="G35" s="7" t="s">
        <v>189</v>
      </c>
      <c r="H35" s="29">
        <v>388.4</v>
      </c>
    </row>
    <row r="36" spans="1:8" ht="12.75" customHeight="1">
      <c r="A36" s="72" t="s">
        <v>13</v>
      </c>
      <c r="B36" s="73"/>
      <c r="C36" s="73"/>
      <c r="D36" s="73"/>
      <c r="E36" s="74"/>
      <c r="F36" s="7" t="s">
        <v>7</v>
      </c>
      <c r="G36" s="7" t="s">
        <v>14</v>
      </c>
      <c r="H36" s="29">
        <v>10</v>
      </c>
    </row>
    <row r="37" spans="1:9" ht="15.75" customHeight="1">
      <c r="A37" s="71" t="s">
        <v>15</v>
      </c>
      <c r="B37" s="71"/>
      <c r="C37" s="71"/>
      <c r="D37" s="71"/>
      <c r="E37" s="71"/>
      <c r="F37" s="7" t="s">
        <v>7</v>
      </c>
      <c r="G37" s="7" t="s">
        <v>16</v>
      </c>
      <c r="H37" s="30">
        <f>10.4+21.6+11.2</f>
        <v>43.2</v>
      </c>
      <c r="I37" s="45"/>
    </row>
    <row r="38" spans="1:10" ht="12.75" customHeight="1">
      <c r="A38" s="62" t="s">
        <v>17</v>
      </c>
      <c r="B38" s="63"/>
      <c r="C38" s="63"/>
      <c r="D38" s="63"/>
      <c r="E38" s="64"/>
      <c r="F38" s="6" t="s">
        <v>11</v>
      </c>
      <c r="G38" s="7"/>
      <c r="H38" s="31">
        <f>H39</f>
        <v>199.9</v>
      </c>
      <c r="I38" s="3"/>
      <c r="J38" s="3"/>
    </row>
    <row r="39" spans="1:10" ht="12.75" customHeight="1">
      <c r="A39" s="70" t="s">
        <v>60</v>
      </c>
      <c r="B39" s="70"/>
      <c r="C39" s="70"/>
      <c r="D39" s="70"/>
      <c r="E39" s="70"/>
      <c r="F39" s="7" t="s">
        <v>11</v>
      </c>
      <c r="G39" s="7" t="s">
        <v>9</v>
      </c>
      <c r="H39" s="24">
        <v>199.9</v>
      </c>
      <c r="I39" s="3"/>
      <c r="J39" s="3"/>
    </row>
    <row r="40" spans="1:8" ht="15" customHeight="1">
      <c r="A40" s="62" t="s">
        <v>18</v>
      </c>
      <c r="B40" s="63"/>
      <c r="C40" s="63"/>
      <c r="D40" s="63"/>
      <c r="E40" s="64"/>
      <c r="F40" s="6" t="s">
        <v>9</v>
      </c>
      <c r="G40" s="7"/>
      <c r="H40" s="32">
        <f>H41</f>
        <v>22</v>
      </c>
    </row>
    <row r="41" spans="1:8" ht="11.25" customHeight="1">
      <c r="A41" s="70" t="s">
        <v>20</v>
      </c>
      <c r="B41" s="70"/>
      <c r="C41" s="70"/>
      <c r="D41" s="70"/>
      <c r="E41" s="70"/>
      <c r="F41" s="7" t="s">
        <v>9</v>
      </c>
      <c r="G41" s="7" t="s">
        <v>21</v>
      </c>
      <c r="H41" s="30">
        <f>44-22</f>
        <v>22</v>
      </c>
    </row>
    <row r="42" spans="1:8" ht="10.5" customHeight="1" hidden="1">
      <c r="A42" s="57" t="s">
        <v>100</v>
      </c>
      <c r="B42" s="58"/>
      <c r="C42" s="58"/>
      <c r="D42" s="58"/>
      <c r="E42" s="59"/>
      <c r="F42" s="7"/>
      <c r="G42" s="7"/>
      <c r="H42" s="30"/>
    </row>
    <row r="43" spans="1:8" ht="9.75" customHeight="1" hidden="1">
      <c r="A43" s="57" t="s">
        <v>69</v>
      </c>
      <c r="B43" s="58"/>
      <c r="C43" s="58"/>
      <c r="D43" s="58"/>
      <c r="E43" s="59"/>
      <c r="F43" s="39" t="s">
        <v>12</v>
      </c>
      <c r="G43" s="39" t="s">
        <v>19</v>
      </c>
      <c r="H43" s="41"/>
    </row>
    <row r="44" spans="1:8" ht="7.5" customHeight="1" hidden="1">
      <c r="A44" s="57" t="s">
        <v>68</v>
      </c>
      <c r="B44" s="58"/>
      <c r="C44" s="58"/>
      <c r="D44" s="58"/>
      <c r="E44" s="59"/>
      <c r="F44" s="39" t="s">
        <v>12</v>
      </c>
      <c r="G44" s="39" t="s">
        <v>19</v>
      </c>
      <c r="H44" s="41"/>
    </row>
    <row r="45" spans="1:8" ht="12" customHeight="1">
      <c r="A45" s="62" t="s">
        <v>24</v>
      </c>
      <c r="B45" s="63"/>
      <c r="C45" s="63"/>
      <c r="D45" s="63"/>
      <c r="E45" s="64"/>
      <c r="F45" s="6" t="s">
        <v>25</v>
      </c>
      <c r="G45" s="7"/>
      <c r="H45" s="32">
        <f>H46+H47</f>
        <v>2293.4</v>
      </c>
    </row>
    <row r="46" spans="1:8" ht="15" customHeight="1">
      <c r="A46" s="65" t="s">
        <v>152</v>
      </c>
      <c r="B46" s="66"/>
      <c r="C46" s="66"/>
      <c r="D46" s="66"/>
      <c r="E46" s="67"/>
      <c r="F46" s="6" t="s">
        <v>25</v>
      </c>
      <c r="G46" s="7" t="s">
        <v>11</v>
      </c>
      <c r="H46" s="32">
        <v>173.5</v>
      </c>
    </row>
    <row r="47" spans="1:8" ht="15" customHeight="1">
      <c r="A47" s="65" t="s">
        <v>26</v>
      </c>
      <c r="B47" s="68"/>
      <c r="C47" s="68"/>
      <c r="D47" s="68"/>
      <c r="E47" s="69"/>
      <c r="F47" s="7" t="s">
        <v>25</v>
      </c>
      <c r="G47" s="7" t="s">
        <v>9</v>
      </c>
      <c r="H47" s="30">
        <f>306.4+862.4+200-173.5+472.5+10+139+139-34.1+448.2-100-150</f>
        <v>2119.9</v>
      </c>
    </row>
    <row r="48" spans="1:8" ht="13.5" customHeight="1">
      <c r="A48" s="90" t="s">
        <v>187</v>
      </c>
      <c r="B48" s="91"/>
      <c r="C48" s="91"/>
      <c r="D48" s="91"/>
      <c r="E48" s="92"/>
      <c r="F48" s="6" t="s">
        <v>189</v>
      </c>
      <c r="G48" s="6"/>
      <c r="H48" s="32">
        <f>H49</f>
        <v>56.4</v>
      </c>
    </row>
    <row r="49" spans="1:8" ht="17.25" customHeight="1">
      <c r="A49" s="72" t="s">
        <v>188</v>
      </c>
      <c r="B49" s="60"/>
      <c r="C49" s="60"/>
      <c r="D49" s="60"/>
      <c r="E49" s="61"/>
      <c r="F49" s="7" t="s">
        <v>189</v>
      </c>
      <c r="G49" s="7" t="s">
        <v>189</v>
      </c>
      <c r="H49" s="30">
        <f>77-20.6</f>
        <v>56.4</v>
      </c>
    </row>
    <row r="50" spans="1:8" ht="12.75" customHeight="1">
      <c r="A50" s="62" t="s">
        <v>61</v>
      </c>
      <c r="B50" s="63"/>
      <c r="C50" s="63"/>
      <c r="D50" s="63"/>
      <c r="E50" s="64"/>
      <c r="F50" s="6" t="s">
        <v>35</v>
      </c>
      <c r="G50" s="7"/>
      <c r="H50" s="32">
        <f>H51</f>
        <v>1663.5</v>
      </c>
    </row>
    <row r="51" spans="1:8" ht="12.75" customHeight="1">
      <c r="A51" s="65" t="s">
        <v>62</v>
      </c>
      <c r="B51" s="66"/>
      <c r="C51" s="66"/>
      <c r="D51" s="66"/>
      <c r="E51" s="67"/>
      <c r="F51" s="7" t="s">
        <v>35</v>
      </c>
      <c r="G51" s="7" t="s">
        <v>7</v>
      </c>
      <c r="H51" s="30">
        <f>H53</f>
        <v>1663.5</v>
      </c>
    </row>
    <row r="52" spans="1:8" ht="12.75" customHeight="1">
      <c r="A52" s="57" t="s">
        <v>100</v>
      </c>
      <c r="B52" s="58"/>
      <c r="C52" s="58"/>
      <c r="D52" s="58"/>
      <c r="E52" s="59"/>
      <c r="F52" s="7"/>
      <c r="G52" s="7"/>
      <c r="H52" s="30"/>
    </row>
    <row r="53" spans="1:8" ht="12.75" customHeight="1">
      <c r="A53" s="57" t="s">
        <v>69</v>
      </c>
      <c r="B53" s="60"/>
      <c r="C53" s="60"/>
      <c r="D53" s="60"/>
      <c r="E53" s="61"/>
      <c r="F53" s="39" t="s">
        <v>35</v>
      </c>
      <c r="G53" s="39" t="s">
        <v>7</v>
      </c>
      <c r="H53" s="41">
        <f>H54</f>
        <v>1663.5</v>
      </c>
    </row>
    <row r="54" spans="1:8" ht="40.5" customHeight="1">
      <c r="A54" s="54" t="s">
        <v>78</v>
      </c>
      <c r="B54" s="55"/>
      <c r="C54" s="55"/>
      <c r="D54" s="55"/>
      <c r="E54" s="56"/>
      <c r="F54" s="39" t="s">
        <v>35</v>
      </c>
      <c r="G54" s="39" t="s">
        <v>7</v>
      </c>
      <c r="H54" s="41">
        <f>1349.4+314.1</f>
        <v>1663.5</v>
      </c>
    </row>
    <row r="55" spans="1:8" ht="12" customHeight="1">
      <c r="A55" s="62" t="s">
        <v>29</v>
      </c>
      <c r="B55" s="63"/>
      <c r="C55" s="63"/>
      <c r="D55" s="63"/>
      <c r="E55" s="64"/>
      <c r="F55" s="6" t="s">
        <v>21</v>
      </c>
      <c r="G55" s="7"/>
      <c r="H55" s="32">
        <f>H56+H57</f>
        <v>361.40000000000003</v>
      </c>
    </row>
    <row r="56" spans="1:8" ht="12" customHeight="1">
      <c r="A56" s="65" t="s">
        <v>30</v>
      </c>
      <c r="B56" s="66"/>
      <c r="C56" s="66"/>
      <c r="D56" s="66"/>
      <c r="E56" s="67"/>
      <c r="F56" s="7" t="s">
        <v>21</v>
      </c>
      <c r="G56" s="7" t="s">
        <v>7</v>
      </c>
      <c r="H56" s="30">
        <f>280.8+0.6</f>
        <v>281.40000000000003</v>
      </c>
    </row>
    <row r="57" spans="1:8" ht="13.5" customHeight="1">
      <c r="A57" s="65" t="s">
        <v>98</v>
      </c>
      <c r="B57" s="93"/>
      <c r="C57" s="93"/>
      <c r="D57" s="93"/>
      <c r="E57" s="94"/>
      <c r="F57" s="7" t="s">
        <v>21</v>
      </c>
      <c r="G57" s="7" t="s">
        <v>9</v>
      </c>
      <c r="H57" s="30">
        <v>80</v>
      </c>
    </row>
    <row r="58" spans="1:10" ht="12.75" customHeight="1">
      <c r="A58" s="62" t="s">
        <v>27</v>
      </c>
      <c r="B58" s="63"/>
      <c r="C58" s="63"/>
      <c r="D58" s="63"/>
      <c r="E58" s="64"/>
      <c r="F58" s="6" t="s">
        <v>14</v>
      </c>
      <c r="G58" s="7"/>
      <c r="H58" s="32">
        <f>H59</f>
        <v>3089.9</v>
      </c>
      <c r="J58" s="9"/>
    </row>
    <row r="59" spans="1:8" ht="12.75" customHeight="1">
      <c r="A59" s="95" t="s">
        <v>28</v>
      </c>
      <c r="B59" s="96"/>
      <c r="C59" s="96"/>
      <c r="D59" s="96"/>
      <c r="E59" s="97"/>
      <c r="F59" s="7" t="s">
        <v>14</v>
      </c>
      <c r="G59" s="7" t="s">
        <v>7</v>
      </c>
      <c r="H59" s="30">
        <f>2398.5+213.6+367.8+110+77-77</f>
        <v>3089.9</v>
      </c>
    </row>
    <row r="60" spans="1:10" ht="15" customHeight="1">
      <c r="A60" s="85" t="s">
        <v>31</v>
      </c>
      <c r="B60" s="85"/>
      <c r="C60" s="85"/>
      <c r="D60" s="85"/>
      <c r="E60" s="85"/>
      <c r="F60" s="10"/>
      <c r="G60" s="10"/>
      <c r="H60" s="49">
        <f>H22+H38+H40+H45+H50+H55+H58+H49</f>
        <v>13153.199999999999</v>
      </c>
      <c r="I60" s="11"/>
      <c r="J60" s="8"/>
    </row>
    <row r="61" spans="1:11" ht="12.75">
      <c r="A61" s="57" t="s">
        <v>100</v>
      </c>
      <c r="B61" s="58"/>
      <c r="C61" s="58"/>
      <c r="D61" s="58"/>
      <c r="E61" s="59"/>
      <c r="F61" s="14"/>
      <c r="G61" s="14"/>
      <c r="H61" s="14"/>
      <c r="K61" s="9"/>
    </row>
    <row r="62" spans="1:8" ht="15.75" customHeight="1">
      <c r="A62" s="87" t="s">
        <v>69</v>
      </c>
      <c r="B62" s="88"/>
      <c r="C62" s="88"/>
      <c r="D62" s="88"/>
      <c r="E62" s="89"/>
      <c r="F62" s="14"/>
      <c r="G62" s="14"/>
      <c r="H62" s="44">
        <f>H28+H32+H43+H53+H29</f>
        <v>1842.6</v>
      </c>
    </row>
    <row r="63" spans="1:8" ht="12.75">
      <c r="A63" s="82"/>
      <c r="B63" s="82"/>
      <c r="C63" s="82"/>
      <c r="D63" s="82"/>
      <c r="E63" s="82"/>
      <c r="F63" s="3"/>
      <c r="G63" s="3"/>
      <c r="H63" s="3"/>
    </row>
    <row r="64" spans="1:8" ht="12.75">
      <c r="A64" s="82"/>
      <c r="B64" s="82"/>
      <c r="C64" s="82"/>
      <c r="D64" s="82"/>
      <c r="E64" s="82"/>
      <c r="F64" s="3"/>
      <c r="G64" s="3"/>
      <c r="H64" s="3"/>
    </row>
    <row r="65" spans="1:8" ht="12.75">
      <c r="A65" s="82"/>
      <c r="B65" s="82"/>
      <c r="C65" s="82"/>
      <c r="D65" s="82"/>
      <c r="E65" s="82"/>
      <c r="F65" s="3"/>
      <c r="G65" s="3"/>
      <c r="H65" s="12"/>
    </row>
    <row r="66" spans="1:8" ht="12.75">
      <c r="A66" s="82"/>
      <c r="B66" s="82"/>
      <c r="C66" s="82"/>
      <c r="D66" s="82"/>
      <c r="E66" s="82"/>
      <c r="F66" s="3"/>
      <c r="G66" s="3"/>
      <c r="H66" s="3"/>
    </row>
    <row r="67" spans="1:8" ht="12.75">
      <c r="A67" s="82"/>
      <c r="B67" s="82"/>
      <c r="C67" s="82"/>
      <c r="D67" s="82"/>
      <c r="E67" s="82"/>
      <c r="F67" s="3"/>
      <c r="G67" s="3"/>
      <c r="H67" s="3"/>
    </row>
    <row r="68" spans="1:8" ht="12.75">
      <c r="A68" s="82"/>
      <c r="B68" s="82"/>
      <c r="C68" s="82"/>
      <c r="D68" s="82"/>
      <c r="E68" s="82"/>
      <c r="F68" s="3"/>
      <c r="G68" s="3"/>
      <c r="H68" s="3"/>
    </row>
    <row r="69" spans="1:8" ht="12.75">
      <c r="A69" s="82"/>
      <c r="B69" s="82"/>
      <c r="C69" s="82"/>
      <c r="D69" s="82"/>
      <c r="E69" s="82"/>
      <c r="F69" s="3"/>
      <c r="G69" s="3"/>
      <c r="H69" s="3"/>
    </row>
    <row r="70" spans="1:8" ht="12.75">
      <c r="A70" s="82"/>
      <c r="B70" s="82"/>
      <c r="C70" s="82"/>
      <c r="D70" s="82"/>
      <c r="E70" s="82"/>
      <c r="F70" s="3"/>
      <c r="G70" s="3"/>
      <c r="H70" s="3"/>
    </row>
    <row r="71" spans="1:8" ht="12.75" customHeight="1">
      <c r="A71" s="82"/>
      <c r="B71" s="82"/>
      <c r="C71" s="82"/>
      <c r="D71" s="82"/>
      <c r="E71" s="82"/>
      <c r="F71" s="3"/>
      <c r="G71" s="3"/>
      <c r="H71" s="3"/>
    </row>
    <row r="72" spans="1:8" ht="12.75">
      <c r="A72" s="82"/>
      <c r="B72" s="82"/>
      <c r="C72" s="82"/>
      <c r="D72" s="82"/>
      <c r="E72" s="82"/>
      <c r="F72" s="3"/>
      <c r="G72" s="3"/>
      <c r="H72" s="3"/>
    </row>
    <row r="73" spans="1:8" ht="12.75">
      <c r="A73" s="82"/>
      <c r="B73" s="82"/>
      <c r="C73" s="82"/>
      <c r="D73" s="82"/>
      <c r="E73" s="82"/>
      <c r="F73" s="3"/>
      <c r="G73" s="3"/>
      <c r="H73" s="3"/>
    </row>
    <row r="74" spans="1:8" ht="12.75">
      <c r="A74" s="82"/>
      <c r="B74" s="82"/>
      <c r="C74" s="82"/>
      <c r="D74" s="82"/>
      <c r="E74" s="82"/>
      <c r="F74" s="3"/>
      <c r="G74" s="3"/>
      <c r="H74" s="3"/>
    </row>
    <row r="75" spans="1:8" ht="12.75">
      <c r="A75" s="81"/>
      <c r="B75" s="81"/>
      <c r="C75" s="81"/>
      <c r="D75" s="81"/>
      <c r="E75" s="81"/>
      <c r="F75" s="3"/>
      <c r="G75" s="3"/>
      <c r="H75" s="3"/>
    </row>
    <row r="76" spans="1:8" ht="12.75" customHeight="1">
      <c r="A76" s="81"/>
      <c r="B76" s="81"/>
      <c r="C76" s="81"/>
      <c r="D76" s="81"/>
      <c r="E76" s="81"/>
      <c r="F76" s="3"/>
      <c r="G76" s="3"/>
      <c r="H76" s="3"/>
    </row>
    <row r="77" spans="1:8" ht="12.75" customHeight="1">
      <c r="A77" s="81"/>
      <c r="B77" s="81"/>
      <c r="C77" s="81"/>
      <c r="D77" s="81"/>
      <c r="E77" s="81"/>
      <c r="F77" s="3"/>
      <c r="G77" s="3"/>
      <c r="H77" s="3"/>
    </row>
    <row r="78" spans="1:8" ht="12.75" customHeight="1">
      <c r="A78" s="81"/>
      <c r="B78" s="81"/>
      <c r="C78" s="81"/>
      <c r="D78" s="81"/>
      <c r="E78" s="81"/>
      <c r="F78" s="3"/>
      <c r="G78" s="3"/>
      <c r="H78" s="3"/>
    </row>
    <row r="79" ht="12.75" customHeight="1"/>
    <row r="80" ht="12.75" customHeight="1"/>
  </sheetData>
  <sheetProtection/>
  <mergeCells count="64">
    <mergeCell ref="A69:E69"/>
    <mergeCell ref="A70:E70"/>
    <mergeCell ref="A48:E48"/>
    <mergeCell ref="A57:E57"/>
    <mergeCell ref="A56:E56"/>
    <mergeCell ref="A58:E58"/>
    <mergeCell ref="A66:E66"/>
    <mergeCell ref="A68:E68"/>
    <mergeCell ref="A67:E67"/>
    <mergeCell ref="A59:E59"/>
    <mergeCell ref="F8:H8"/>
    <mergeCell ref="C2:H2"/>
    <mergeCell ref="E4:H4"/>
    <mergeCell ref="C5:H5"/>
    <mergeCell ref="A51:E51"/>
    <mergeCell ref="A77:E77"/>
    <mergeCell ref="A76:E76"/>
    <mergeCell ref="A61:E61"/>
    <mergeCell ref="A62:E62"/>
    <mergeCell ref="A64:E64"/>
    <mergeCell ref="A65:E65"/>
    <mergeCell ref="A63:E63"/>
    <mergeCell ref="A71:E71"/>
    <mergeCell ref="A60:E60"/>
    <mergeCell ref="A30:E30"/>
    <mergeCell ref="A40:E40"/>
    <mergeCell ref="A34:E34"/>
    <mergeCell ref="A43:E43"/>
    <mergeCell ref="A49:E49"/>
    <mergeCell ref="A44:E44"/>
    <mergeCell ref="A28:E28"/>
    <mergeCell ref="A31:E31"/>
    <mergeCell ref="A55:E55"/>
    <mergeCell ref="A78:E78"/>
    <mergeCell ref="A72:E72"/>
    <mergeCell ref="A73:E73"/>
    <mergeCell ref="A74:E74"/>
    <mergeCell ref="A75:E75"/>
    <mergeCell ref="A32:E32"/>
    <mergeCell ref="A33:E33"/>
    <mergeCell ref="A24:E24"/>
    <mergeCell ref="A23:E23"/>
    <mergeCell ref="A26:E26"/>
    <mergeCell ref="A27:E27"/>
    <mergeCell ref="A18:H18"/>
    <mergeCell ref="A20:E20"/>
    <mergeCell ref="A21:E21"/>
    <mergeCell ref="A22:E22"/>
    <mergeCell ref="A25:E25"/>
    <mergeCell ref="A29:E29"/>
    <mergeCell ref="A41:E41"/>
    <mergeCell ref="A42:E42"/>
    <mergeCell ref="A37:E37"/>
    <mergeCell ref="A38:E38"/>
    <mergeCell ref="A36:E36"/>
    <mergeCell ref="A39:E39"/>
    <mergeCell ref="A35:E35"/>
    <mergeCell ref="A54:E54"/>
    <mergeCell ref="A52:E52"/>
    <mergeCell ref="A53:E53"/>
    <mergeCell ref="A45:E45"/>
    <mergeCell ref="A46:E46"/>
    <mergeCell ref="A47:E47"/>
    <mergeCell ref="A50:E50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38"/>
  <sheetViews>
    <sheetView zoomScalePageLayoutView="0" workbookViewId="0" topLeftCell="A100">
      <selection activeCell="H123" sqref="H123"/>
    </sheetView>
  </sheetViews>
  <sheetFormatPr defaultColWidth="9.140625" defaultRowHeight="12.75"/>
  <cols>
    <col min="1" max="1" width="6.7109375" style="1" customWidth="1"/>
    <col min="2" max="2" width="5.57421875" style="1" customWidth="1"/>
    <col min="3" max="4" width="4.57421875" style="1" customWidth="1"/>
    <col min="5" max="5" width="23.00390625" style="1" customWidth="1"/>
    <col min="6" max="6" width="9.57421875" style="1" customWidth="1"/>
    <col min="7" max="7" width="9.00390625" style="1" customWidth="1"/>
    <col min="8" max="8" width="11.57421875" style="1" customWidth="1"/>
    <col min="9" max="9" width="10.28125" style="1" bestFit="1" customWidth="1"/>
    <col min="10" max="10" width="11.7109375" style="1" customWidth="1"/>
    <col min="11" max="16384" width="9.140625" style="1" customWidth="1"/>
  </cols>
  <sheetData>
    <row r="1" spans="5:10" ht="12.75">
      <c r="E1" s="27"/>
      <c r="F1" s="27"/>
      <c r="G1" s="27"/>
      <c r="H1" s="27"/>
      <c r="I1" s="27"/>
      <c r="J1" s="27" t="s">
        <v>95</v>
      </c>
    </row>
    <row r="2" spans="5:10" ht="12.75">
      <c r="E2" s="86" t="s">
        <v>179</v>
      </c>
      <c r="F2" s="86"/>
      <c r="G2" s="86"/>
      <c r="H2" s="86"/>
      <c r="I2" s="86"/>
      <c r="J2" s="86"/>
    </row>
    <row r="3" spans="5:10" ht="12.75">
      <c r="E3" s="27"/>
      <c r="F3" s="27"/>
      <c r="G3" s="27"/>
      <c r="H3" s="27"/>
      <c r="I3" s="27"/>
      <c r="J3" s="27" t="s">
        <v>206</v>
      </c>
    </row>
    <row r="4" spans="5:10" ht="12.75">
      <c r="E4" s="27"/>
      <c r="F4" s="27"/>
      <c r="G4" s="86" t="s">
        <v>180</v>
      </c>
      <c r="H4" s="86"/>
      <c r="I4" s="86"/>
      <c r="J4" s="86"/>
    </row>
    <row r="5" spans="5:10" ht="12.75">
      <c r="E5" s="86" t="s">
        <v>181</v>
      </c>
      <c r="F5" s="86"/>
      <c r="G5" s="86"/>
      <c r="H5" s="86"/>
      <c r="I5" s="86"/>
      <c r="J5" s="86"/>
    </row>
    <row r="6" spans="5:10" ht="12.75">
      <c r="E6" s="27"/>
      <c r="F6" s="27"/>
      <c r="G6" s="27"/>
      <c r="H6" s="27"/>
      <c r="I6" s="27"/>
      <c r="J6" s="27" t="s">
        <v>183</v>
      </c>
    </row>
    <row r="7" spans="5:10" ht="12.75">
      <c r="E7" s="27"/>
      <c r="F7" s="27"/>
      <c r="G7" s="27"/>
      <c r="H7" s="27"/>
      <c r="I7" s="27"/>
      <c r="J7" s="27" t="s">
        <v>182</v>
      </c>
    </row>
    <row r="8" spans="8:10" ht="12.75">
      <c r="H8" s="86" t="s">
        <v>185</v>
      </c>
      <c r="I8" s="86"/>
      <c r="J8" s="86"/>
    </row>
    <row r="11" spans="7:10" ht="12.75">
      <c r="G11" s="2"/>
      <c r="I11" s="2"/>
      <c r="J11" s="27" t="s">
        <v>38</v>
      </c>
    </row>
    <row r="12" spans="7:10" ht="12.75">
      <c r="G12" s="2"/>
      <c r="I12" s="2"/>
      <c r="J12" s="27" t="s">
        <v>1</v>
      </c>
    </row>
    <row r="13" spans="7:10" ht="12.75">
      <c r="G13" s="2"/>
      <c r="I13" s="2"/>
      <c r="J13" s="27" t="s">
        <v>2</v>
      </c>
    </row>
    <row r="14" spans="7:10" ht="12.75">
      <c r="G14" s="2"/>
      <c r="I14" s="2"/>
      <c r="J14" s="27" t="s">
        <v>163</v>
      </c>
    </row>
    <row r="15" spans="7:10" ht="12.75">
      <c r="G15" s="2"/>
      <c r="I15" s="2"/>
      <c r="J15" s="27" t="s">
        <v>109</v>
      </c>
    </row>
    <row r="16" ht="12.75">
      <c r="J16" s="27" t="s">
        <v>173</v>
      </c>
    </row>
    <row r="18" spans="1:10" ht="70.5" customHeight="1">
      <c r="A18" s="109" t="s">
        <v>165</v>
      </c>
      <c r="B18" s="109"/>
      <c r="C18" s="109"/>
      <c r="D18" s="109"/>
      <c r="E18" s="109"/>
      <c r="F18" s="109"/>
      <c r="G18" s="109"/>
      <c r="H18" s="109"/>
      <c r="I18" s="109"/>
      <c r="J18" s="109"/>
    </row>
    <row r="19" ht="12.75">
      <c r="J19" s="27" t="s">
        <v>32</v>
      </c>
    </row>
    <row r="20" spans="1:10" s="38" customFormat="1" ht="12.75">
      <c r="A20" s="76" t="s">
        <v>3</v>
      </c>
      <c r="B20" s="76"/>
      <c r="C20" s="76"/>
      <c r="D20" s="76"/>
      <c r="E20" s="76"/>
      <c r="F20" s="42" t="s">
        <v>4</v>
      </c>
      <c r="G20" s="43" t="s">
        <v>5</v>
      </c>
      <c r="H20" s="43" t="s">
        <v>39</v>
      </c>
      <c r="I20" s="43" t="s">
        <v>37</v>
      </c>
      <c r="J20" s="43" t="s">
        <v>33</v>
      </c>
    </row>
    <row r="21" spans="1:10" s="38" customFormat="1" ht="12.75">
      <c r="A21" s="77">
        <v>1</v>
      </c>
      <c r="B21" s="77"/>
      <c r="C21" s="77"/>
      <c r="D21" s="77"/>
      <c r="E21" s="77"/>
      <c r="F21" s="10">
        <v>2</v>
      </c>
      <c r="G21" s="10">
        <v>3</v>
      </c>
      <c r="H21" s="10">
        <v>4</v>
      </c>
      <c r="I21" s="10">
        <v>5</v>
      </c>
      <c r="J21" s="10">
        <v>6</v>
      </c>
    </row>
    <row r="22" spans="1:12" ht="18" customHeight="1">
      <c r="A22" s="62" t="s">
        <v>6</v>
      </c>
      <c r="B22" s="63"/>
      <c r="C22" s="63"/>
      <c r="D22" s="63"/>
      <c r="E22" s="64"/>
      <c r="F22" s="7" t="s">
        <v>7</v>
      </c>
      <c r="G22" s="7"/>
      <c r="H22" s="7"/>
      <c r="I22" s="7"/>
      <c r="J22" s="33">
        <f>J23+J28+J41+J52+J56+J49</f>
        <v>5466.699999999999</v>
      </c>
      <c r="L22" s="9"/>
    </row>
    <row r="23" spans="1:10" ht="37.5" customHeight="1">
      <c r="A23" s="65" t="s">
        <v>10</v>
      </c>
      <c r="B23" s="66"/>
      <c r="C23" s="66"/>
      <c r="D23" s="66"/>
      <c r="E23" s="67"/>
      <c r="F23" s="7" t="s">
        <v>7</v>
      </c>
      <c r="G23" s="7" t="s">
        <v>11</v>
      </c>
      <c r="H23" s="7"/>
      <c r="I23" s="7"/>
      <c r="J23" s="33">
        <f>J24</f>
        <v>938</v>
      </c>
    </row>
    <row r="24" spans="1:10" ht="23.25" customHeight="1">
      <c r="A24" s="95" t="s">
        <v>40</v>
      </c>
      <c r="B24" s="96"/>
      <c r="C24" s="96"/>
      <c r="D24" s="96"/>
      <c r="E24" s="97"/>
      <c r="F24" s="7" t="s">
        <v>7</v>
      </c>
      <c r="G24" s="7" t="s">
        <v>11</v>
      </c>
      <c r="H24" s="7" t="s">
        <v>145</v>
      </c>
      <c r="I24" s="7"/>
      <c r="J24" s="33">
        <f>J25</f>
        <v>938</v>
      </c>
    </row>
    <row r="25" spans="1:10" ht="21" customHeight="1">
      <c r="A25" s="95" t="s">
        <v>41</v>
      </c>
      <c r="B25" s="96"/>
      <c r="C25" s="96"/>
      <c r="D25" s="96"/>
      <c r="E25" s="97"/>
      <c r="F25" s="7" t="s">
        <v>7</v>
      </c>
      <c r="G25" s="7" t="s">
        <v>11</v>
      </c>
      <c r="H25" s="7" t="s">
        <v>148</v>
      </c>
      <c r="I25" s="7"/>
      <c r="J25" s="33">
        <f>J26</f>
        <v>938</v>
      </c>
    </row>
    <row r="26" spans="1:10" ht="28.5" customHeight="1">
      <c r="A26" s="65" t="s">
        <v>42</v>
      </c>
      <c r="B26" s="66"/>
      <c r="C26" s="66"/>
      <c r="D26" s="66"/>
      <c r="E26" s="67"/>
      <c r="F26" s="7" t="s">
        <v>7</v>
      </c>
      <c r="G26" s="7" t="s">
        <v>11</v>
      </c>
      <c r="H26" s="7" t="s">
        <v>147</v>
      </c>
      <c r="I26" s="7"/>
      <c r="J26" s="33">
        <f>J27</f>
        <v>938</v>
      </c>
    </row>
    <row r="27" spans="1:10" ht="28.5" customHeight="1">
      <c r="A27" s="65" t="s">
        <v>64</v>
      </c>
      <c r="B27" s="66"/>
      <c r="C27" s="66"/>
      <c r="D27" s="66"/>
      <c r="E27" s="67"/>
      <c r="F27" s="7" t="s">
        <v>7</v>
      </c>
      <c r="G27" s="7" t="s">
        <v>11</v>
      </c>
      <c r="H27" s="7" t="s">
        <v>147</v>
      </c>
      <c r="I27" s="7" t="s">
        <v>43</v>
      </c>
      <c r="J27" s="33">
        <v>938</v>
      </c>
    </row>
    <row r="28" spans="1:12" ht="60" customHeight="1">
      <c r="A28" s="70" t="s">
        <v>90</v>
      </c>
      <c r="B28" s="70"/>
      <c r="C28" s="70"/>
      <c r="D28" s="70"/>
      <c r="E28" s="70"/>
      <c r="F28" s="7" t="s">
        <v>7</v>
      </c>
      <c r="G28" s="7" t="s">
        <v>12</v>
      </c>
      <c r="H28" s="7"/>
      <c r="I28" s="7"/>
      <c r="J28" s="33">
        <f>J29+J36</f>
        <v>3947.0999999999995</v>
      </c>
      <c r="L28" s="9"/>
    </row>
    <row r="29" spans="1:10" ht="22.5" customHeight="1">
      <c r="A29" s="98" t="s">
        <v>69</v>
      </c>
      <c r="B29" s="99"/>
      <c r="C29" s="99"/>
      <c r="D29" s="99"/>
      <c r="E29" s="100"/>
      <c r="F29" s="7" t="s">
        <v>7</v>
      </c>
      <c r="G29" s="7" t="s">
        <v>12</v>
      </c>
      <c r="H29" s="7" t="s">
        <v>146</v>
      </c>
      <c r="I29" s="7"/>
      <c r="J29" s="33">
        <f>J31+15</f>
        <v>39.1</v>
      </c>
    </row>
    <row r="30" spans="1:10" ht="30" customHeight="1">
      <c r="A30" s="72" t="s">
        <v>102</v>
      </c>
      <c r="B30" s="60"/>
      <c r="C30" s="60"/>
      <c r="D30" s="60"/>
      <c r="E30" s="61"/>
      <c r="F30" s="7" t="s">
        <v>7</v>
      </c>
      <c r="G30" s="7" t="s">
        <v>12</v>
      </c>
      <c r="H30" s="7" t="s">
        <v>174</v>
      </c>
      <c r="I30" s="7"/>
      <c r="J30" s="33">
        <f>J31</f>
        <v>24.1</v>
      </c>
    </row>
    <row r="31" spans="1:10" ht="47.25" customHeight="1">
      <c r="A31" s="72" t="s">
        <v>103</v>
      </c>
      <c r="B31" s="60"/>
      <c r="C31" s="60"/>
      <c r="D31" s="60"/>
      <c r="E31" s="61"/>
      <c r="F31" s="7" t="s">
        <v>7</v>
      </c>
      <c r="G31" s="7" t="s">
        <v>12</v>
      </c>
      <c r="H31" s="36" t="s">
        <v>175</v>
      </c>
      <c r="I31" s="7"/>
      <c r="J31" s="33">
        <f>J32</f>
        <v>24.1</v>
      </c>
    </row>
    <row r="32" spans="1:10" ht="18" customHeight="1">
      <c r="A32" s="65" t="s">
        <v>34</v>
      </c>
      <c r="B32" s="66"/>
      <c r="C32" s="66"/>
      <c r="D32" s="66"/>
      <c r="E32" s="67"/>
      <c r="F32" s="7" t="s">
        <v>7</v>
      </c>
      <c r="G32" s="7" t="s">
        <v>12</v>
      </c>
      <c r="H32" s="36" t="s">
        <v>175</v>
      </c>
      <c r="I32" s="7" t="s">
        <v>58</v>
      </c>
      <c r="J32" s="33">
        <v>24.1</v>
      </c>
    </row>
    <row r="33" spans="1:10" ht="42.75" customHeight="1">
      <c r="A33" s="72" t="s">
        <v>162</v>
      </c>
      <c r="B33" s="60"/>
      <c r="C33" s="60"/>
      <c r="D33" s="60"/>
      <c r="E33" s="61"/>
      <c r="F33" s="7" t="s">
        <v>7</v>
      </c>
      <c r="G33" s="7" t="s">
        <v>12</v>
      </c>
      <c r="H33" s="36" t="s">
        <v>150</v>
      </c>
      <c r="I33" s="7"/>
      <c r="J33" s="33">
        <f>J34</f>
        <v>15</v>
      </c>
    </row>
    <row r="34" spans="1:10" ht="48" customHeight="1">
      <c r="A34" s="72" t="s">
        <v>103</v>
      </c>
      <c r="B34" s="60"/>
      <c r="C34" s="60"/>
      <c r="D34" s="60"/>
      <c r="E34" s="61"/>
      <c r="F34" s="7" t="s">
        <v>7</v>
      </c>
      <c r="G34" s="7" t="s">
        <v>7</v>
      </c>
      <c r="H34" s="36" t="s">
        <v>149</v>
      </c>
      <c r="I34" s="7"/>
      <c r="J34" s="33">
        <f>J35</f>
        <v>15</v>
      </c>
    </row>
    <row r="35" spans="1:10" ht="18" customHeight="1">
      <c r="A35" s="65" t="s">
        <v>34</v>
      </c>
      <c r="B35" s="66"/>
      <c r="C35" s="66"/>
      <c r="D35" s="66"/>
      <c r="E35" s="67"/>
      <c r="F35" s="7" t="s">
        <v>7</v>
      </c>
      <c r="G35" s="7" t="s">
        <v>12</v>
      </c>
      <c r="H35" s="36" t="s">
        <v>149</v>
      </c>
      <c r="I35" s="7" t="s">
        <v>58</v>
      </c>
      <c r="J35" s="33">
        <v>15</v>
      </c>
    </row>
    <row r="36" spans="1:10" ht="27" customHeight="1">
      <c r="A36" s="65" t="s">
        <v>40</v>
      </c>
      <c r="B36" s="66"/>
      <c r="C36" s="66"/>
      <c r="D36" s="66"/>
      <c r="E36" s="67"/>
      <c r="F36" s="7" t="s">
        <v>7</v>
      </c>
      <c r="G36" s="7" t="s">
        <v>12</v>
      </c>
      <c r="H36" s="7" t="s">
        <v>145</v>
      </c>
      <c r="I36" s="7"/>
      <c r="J36" s="33">
        <f>J37</f>
        <v>3907.9999999999995</v>
      </c>
    </row>
    <row r="37" spans="1:10" ht="24.75" customHeight="1">
      <c r="A37" s="95" t="s">
        <v>42</v>
      </c>
      <c r="B37" s="96"/>
      <c r="C37" s="96"/>
      <c r="D37" s="96"/>
      <c r="E37" s="97"/>
      <c r="F37" s="7" t="s">
        <v>7</v>
      </c>
      <c r="G37" s="7" t="s">
        <v>12</v>
      </c>
      <c r="H37" s="7" t="s">
        <v>144</v>
      </c>
      <c r="I37" s="7"/>
      <c r="J37" s="33">
        <f>J38+J39+J40</f>
        <v>3907.9999999999995</v>
      </c>
    </row>
    <row r="38" spans="1:10" ht="29.25" customHeight="1">
      <c r="A38" s="65" t="s">
        <v>64</v>
      </c>
      <c r="B38" s="66"/>
      <c r="C38" s="66"/>
      <c r="D38" s="66"/>
      <c r="E38" s="67"/>
      <c r="F38" s="7" t="s">
        <v>7</v>
      </c>
      <c r="G38" s="7" t="s">
        <v>12</v>
      </c>
      <c r="H38" s="7" t="s">
        <v>144</v>
      </c>
      <c r="I38" s="7" t="s">
        <v>43</v>
      </c>
      <c r="J38" s="33">
        <f>2520-6-46.3-64.4+66.7-3.9</f>
        <v>2466.0999999999995</v>
      </c>
    </row>
    <row r="39" spans="1:10" ht="39" customHeight="1">
      <c r="A39" s="65" t="s">
        <v>63</v>
      </c>
      <c r="B39" s="66"/>
      <c r="C39" s="66"/>
      <c r="D39" s="66"/>
      <c r="E39" s="67"/>
      <c r="F39" s="7" t="s">
        <v>7</v>
      </c>
      <c r="G39" s="7" t="s">
        <v>12</v>
      </c>
      <c r="H39" s="7" t="s">
        <v>144</v>
      </c>
      <c r="I39" s="7" t="s">
        <v>44</v>
      </c>
      <c r="J39" s="33">
        <f>843.2-60+1.2-0.4+46.3+64.4-66.7+3.9+400+150</f>
        <v>1381.9</v>
      </c>
    </row>
    <row r="40" spans="1:10" ht="15.75" customHeight="1">
      <c r="A40" s="65" t="s">
        <v>45</v>
      </c>
      <c r="B40" s="66"/>
      <c r="C40" s="66"/>
      <c r="D40" s="66"/>
      <c r="E40" s="67"/>
      <c r="F40" s="7" t="s">
        <v>7</v>
      </c>
      <c r="G40" s="7" t="s">
        <v>12</v>
      </c>
      <c r="H40" s="7" t="s">
        <v>144</v>
      </c>
      <c r="I40" s="7" t="s">
        <v>46</v>
      </c>
      <c r="J40" s="33">
        <v>60</v>
      </c>
    </row>
    <row r="41" spans="1:10" ht="39.75" customHeight="1">
      <c r="A41" s="65" t="s">
        <v>67</v>
      </c>
      <c r="B41" s="66"/>
      <c r="C41" s="66"/>
      <c r="D41" s="66"/>
      <c r="E41" s="67"/>
      <c r="F41" s="7" t="s">
        <v>7</v>
      </c>
      <c r="G41" s="7" t="s">
        <v>36</v>
      </c>
      <c r="H41" s="7"/>
      <c r="I41" s="7"/>
      <c r="J41" s="33">
        <f>J42+J46</f>
        <v>140</v>
      </c>
    </row>
    <row r="42" spans="1:10" ht="18" customHeight="1" hidden="1">
      <c r="A42" s="98" t="s">
        <v>69</v>
      </c>
      <c r="B42" s="99"/>
      <c r="C42" s="99"/>
      <c r="D42" s="99"/>
      <c r="E42" s="100"/>
      <c r="F42" s="25" t="s">
        <v>7</v>
      </c>
      <c r="G42" s="25" t="s">
        <v>36</v>
      </c>
      <c r="H42" s="7" t="s">
        <v>70</v>
      </c>
      <c r="I42" s="7"/>
      <c r="J42" s="33">
        <f>J43</f>
        <v>0</v>
      </c>
    </row>
    <row r="43" spans="1:10" ht="42" customHeight="1" hidden="1">
      <c r="A43" s="72" t="s">
        <v>103</v>
      </c>
      <c r="B43" s="60"/>
      <c r="C43" s="60"/>
      <c r="D43" s="60"/>
      <c r="E43" s="61"/>
      <c r="F43" s="25" t="s">
        <v>7</v>
      </c>
      <c r="G43" s="25" t="s">
        <v>36</v>
      </c>
      <c r="H43" s="7" t="s">
        <v>104</v>
      </c>
      <c r="I43" s="7"/>
      <c r="J43" s="33">
        <f>J44</f>
        <v>0</v>
      </c>
    </row>
    <row r="44" spans="1:10" ht="87" customHeight="1" hidden="1">
      <c r="A44" s="65" t="s">
        <v>91</v>
      </c>
      <c r="B44" s="93"/>
      <c r="C44" s="93"/>
      <c r="D44" s="93"/>
      <c r="E44" s="94"/>
      <c r="F44" s="7" t="s">
        <v>7</v>
      </c>
      <c r="G44" s="7" t="s">
        <v>36</v>
      </c>
      <c r="H44" s="36" t="s">
        <v>94</v>
      </c>
      <c r="I44" s="7"/>
      <c r="J44" s="33">
        <f>J45</f>
        <v>0</v>
      </c>
    </row>
    <row r="45" spans="1:10" ht="18" customHeight="1" hidden="1">
      <c r="A45" s="65" t="s">
        <v>34</v>
      </c>
      <c r="B45" s="66"/>
      <c r="C45" s="66"/>
      <c r="D45" s="66"/>
      <c r="E45" s="67"/>
      <c r="F45" s="7" t="s">
        <v>7</v>
      </c>
      <c r="G45" s="7" t="s">
        <v>36</v>
      </c>
      <c r="H45" s="36" t="s">
        <v>94</v>
      </c>
      <c r="I45" s="7" t="s">
        <v>58</v>
      </c>
      <c r="J45" s="33"/>
    </row>
    <row r="46" spans="1:10" ht="40.5" customHeight="1">
      <c r="A46" s="72" t="s">
        <v>103</v>
      </c>
      <c r="B46" s="60"/>
      <c r="C46" s="60"/>
      <c r="D46" s="60"/>
      <c r="E46" s="61"/>
      <c r="F46" s="7" t="s">
        <v>7</v>
      </c>
      <c r="G46" s="7" t="s">
        <v>36</v>
      </c>
      <c r="H46" s="36" t="s">
        <v>143</v>
      </c>
      <c r="I46" s="7"/>
      <c r="J46" s="33">
        <f>J47</f>
        <v>140</v>
      </c>
    </row>
    <row r="47" spans="1:10" ht="41.25" customHeight="1">
      <c r="A47" s="65" t="s">
        <v>71</v>
      </c>
      <c r="B47" s="66"/>
      <c r="C47" s="66"/>
      <c r="D47" s="66"/>
      <c r="E47" s="67"/>
      <c r="F47" s="7" t="s">
        <v>7</v>
      </c>
      <c r="G47" s="7" t="s">
        <v>36</v>
      </c>
      <c r="H47" s="36" t="s">
        <v>142</v>
      </c>
      <c r="I47" s="7"/>
      <c r="J47" s="33">
        <f>J48</f>
        <v>140</v>
      </c>
    </row>
    <row r="48" spans="1:10" ht="18" customHeight="1">
      <c r="A48" s="65" t="s">
        <v>34</v>
      </c>
      <c r="B48" s="66"/>
      <c r="C48" s="66"/>
      <c r="D48" s="66"/>
      <c r="E48" s="67"/>
      <c r="F48" s="7" t="s">
        <v>7</v>
      </c>
      <c r="G48" s="7" t="s">
        <v>36</v>
      </c>
      <c r="H48" s="36" t="s">
        <v>142</v>
      </c>
      <c r="I48" s="7" t="s">
        <v>58</v>
      </c>
      <c r="J48" s="33">
        <v>140</v>
      </c>
    </row>
    <row r="49" spans="1:10" ht="18" customHeight="1">
      <c r="A49" s="65" t="s">
        <v>192</v>
      </c>
      <c r="B49" s="66"/>
      <c r="C49" s="66"/>
      <c r="D49" s="66"/>
      <c r="E49" s="67"/>
      <c r="F49" s="7" t="s">
        <v>7</v>
      </c>
      <c r="G49" s="7" t="s">
        <v>189</v>
      </c>
      <c r="H49" s="36"/>
      <c r="I49" s="7"/>
      <c r="J49" s="33">
        <f>J51</f>
        <v>388.4</v>
      </c>
    </row>
    <row r="50" spans="1:10" ht="18" customHeight="1">
      <c r="A50" s="65" t="s">
        <v>193</v>
      </c>
      <c r="B50" s="66"/>
      <c r="C50" s="66"/>
      <c r="D50" s="66"/>
      <c r="E50" s="67"/>
      <c r="F50" s="7" t="s">
        <v>7</v>
      </c>
      <c r="G50" s="7" t="s">
        <v>189</v>
      </c>
      <c r="H50" s="36" t="s">
        <v>194</v>
      </c>
      <c r="I50" s="7"/>
      <c r="J50" s="33">
        <f>J51</f>
        <v>388.4</v>
      </c>
    </row>
    <row r="51" spans="1:10" ht="17.25" customHeight="1">
      <c r="A51" s="65" t="s">
        <v>204</v>
      </c>
      <c r="B51" s="66"/>
      <c r="C51" s="66"/>
      <c r="D51" s="66"/>
      <c r="E51" s="67"/>
      <c r="F51" s="7" t="s">
        <v>7</v>
      </c>
      <c r="G51" s="7" t="s">
        <v>189</v>
      </c>
      <c r="H51" s="36" t="s">
        <v>194</v>
      </c>
      <c r="I51" s="7" t="s">
        <v>203</v>
      </c>
      <c r="J51" s="33">
        <v>388.4</v>
      </c>
    </row>
    <row r="52" spans="1:10" ht="15.75" customHeight="1">
      <c r="A52" s="95" t="s">
        <v>13</v>
      </c>
      <c r="B52" s="96"/>
      <c r="C52" s="96"/>
      <c r="D52" s="96"/>
      <c r="E52" s="97"/>
      <c r="F52" s="7" t="s">
        <v>7</v>
      </c>
      <c r="G52" s="7" t="s">
        <v>14</v>
      </c>
      <c r="H52" s="7"/>
      <c r="I52" s="7"/>
      <c r="J52" s="33">
        <f>J54</f>
        <v>10</v>
      </c>
    </row>
    <row r="53" spans="1:10" ht="20.25" customHeight="1">
      <c r="A53" s="95" t="s">
        <v>47</v>
      </c>
      <c r="B53" s="96"/>
      <c r="C53" s="96"/>
      <c r="D53" s="96"/>
      <c r="E53" s="97"/>
      <c r="F53" s="7" t="s">
        <v>7</v>
      </c>
      <c r="G53" s="7" t="s">
        <v>14</v>
      </c>
      <c r="H53" s="7" t="s">
        <v>139</v>
      </c>
      <c r="I53" s="14"/>
      <c r="J53" s="33">
        <f>J54</f>
        <v>10</v>
      </c>
    </row>
    <row r="54" spans="1:10" ht="16.5" customHeight="1">
      <c r="A54" s="95" t="s">
        <v>48</v>
      </c>
      <c r="B54" s="96"/>
      <c r="C54" s="96"/>
      <c r="D54" s="96"/>
      <c r="E54" s="97"/>
      <c r="F54" s="7" t="s">
        <v>7</v>
      </c>
      <c r="G54" s="7" t="s">
        <v>14</v>
      </c>
      <c r="H54" s="7" t="s">
        <v>140</v>
      </c>
      <c r="I54" s="14"/>
      <c r="J54" s="33">
        <f>J55</f>
        <v>10</v>
      </c>
    </row>
    <row r="55" spans="1:10" ht="16.5" customHeight="1">
      <c r="A55" s="65" t="s">
        <v>66</v>
      </c>
      <c r="B55" s="66"/>
      <c r="C55" s="66"/>
      <c r="D55" s="66"/>
      <c r="E55" s="67"/>
      <c r="F55" s="7" t="s">
        <v>7</v>
      </c>
      <c r="G55" s="7" t="s">
        <v>14</v>
      </c>
      <c r="H55" s="7" t="s">
        <v>140</v>
      </c>
      <c r="I55" s="7" t="s">
        <v>49</v>
      </c>
      <c r="J55" s="33">
        <v>10</v>
      </c>
    </row>
    <row r="56" spans="1:10" ht="15" customHeight="1">
      <c r="A56" s="95" t="s">
        <v>15</v>
      </c>
      <c r="B56" s="101"/>
      <c r="C56" s="101"/>
      <c r="D56" s="101"/>
      <c r="E56" s="102"/>
      <c r="F56" s="7" t="s">
        <v>7</v>
      </c>
      <c r="G56" s="7" t="s">
        <v>16</v>
      </c>
      <c r="H56" s="15"/>
      <c r="I56" s="7"/>
      <c r="J56" s="33">
        <f>J57+J60</f>
        <v>43.199999999999996</v>
      </c>
    </row>
    <row r="57" spans="1:10" ht="15.75" customHeight="1">
      <c r="A57" s="65" t="s">
        <v>50</v>
      </c>
      <c r="B57" s="66"/>
      <c r="C57" s="66"/>
      <c r="D57" s="66"/>
      <c r="E57" s="67"/>
      <c r="F57" s="7" t="s">
        <v>7</v>
      </c>
      <c r="G57" s="7" t="s">
        <v>16</v>
      </c>
      <c r="H57" s="7" t="s">
        <v>141</v>
      </c>
      <c r="I57" s="7"/>
      <c r="J57" s="33">
        <f>J58</f>
        <v>0.4</v>
      </c>
    </row>
    <row r="58" spans="1:10" ht="132.75" customHeight="1">
      <c r="A58" s="112" t="s">
        <v>59</v>
      </c>
      <c r="B58" s="113"/>
      <c r="C58" s="113"/>
      <c r="D58" s="113"/>
      <c r="E58" s="114"/>
      <c r="F58" s="7" t="s">
        <v>7</v>
      </c>
      <c r="G58" s="7" t="s">
        <v>16</v>
      </c>
      <c r="H58" s="7" t="s">
        <v>134</v>
      </c>
      <c r="I58" s="7"/>
      <c r="J58" s="33">
        <f>J59</f>
        <v>0.4</v>
      </c>
    </row>
    <row r="59" spans="1:10" ht="38.25" customHeight="1">
      <c r="A59" s="65" t="s">
        <v>63</v>
      </c>
      <c r="B59" s="66"/>
      <c r="C59" s="66"/>
      <c r="D59" s="66"/>
      <c r="E59" s="67"/>
      <c r="F59" s="7" t="s">
        <v>7</v>
      </c>
      <c r="G59" s="7" t="s">
        <v>16</v>
      </c>
      <c r="H59" s="7" t="s">
        <v>134</v>
      </c>
      <c r="I59" s="7" t="s">
        <v>44</v>
      </c>
      <c r="J59" s="33">
        <v>0.4</v>
      </c>
    </row>
    <row r="60" spans="1:10" ht="27.75" customHeight="1">
      <c r="A60" s="95" t="s">
        <v>72</v>
      </c>
      <c r="B60" s="110"/>
      <c r="C60" s="110"/>
      <c r="D60" s="110"/>
      <c r="E60" s="111"/>
      <c r="F60" s="7" t="s">
        <v>7</v>
      </c>
      <c r="G60" s="7" t="s">
        <v>16</v>
      </c>
      <c r="H60" s="7" t="s">
        <v>135</v>
      </c>
      <c r="I60" s="7"/>
      <c r="J60" s="33">
        <f>J61+J64+J65</f>
        <v>42.8</v>
      </c>
    </row>
    <row r="61" spans="1:10" ht="27.75" customHeight="1">
      <c r="A61" s="65" t="s">
        <v>73</v>
      </c>
      <c r="B61" s="66"/>
      <c r="C61" s="66"/>
      <c r="D61" s="66"/>
      <c r="E61" s="67"/>
      <c r="F61" s="7" t="s">
        <v>7</v>
      </c>
      <c r="G61" s="7" t="s">
        <v>16</v>
      </c>
      <c r="H61" s="7" t="s">
        <v>136</v>
      </c>
      <c r="I61" s="7"/>
      <c r="J61" s="33">
        <f>J62</f>
        <v>4.9</v>
      </c>
    </row>
    <row r="62" spans="1:10" ht="15.75" customHeight="1">
      <c r="A62" s="95" t="s">
        <v>45</v>
      </c>
      <c r="B62" s="96"/>
      <c r="C62" s="96"/>
      <c r="D62" s="96"/>
      <c r="E62" s="97"/>
      <c r="F62" s="7" t="s">
        <v>7</v>
      </c>
      <c r="G62" s="7" t="s">
        <v>16</v>
      </c>
      <c r="H62" s="7" t="s">
        <v>136</v>
      </c>
      <c r="I62" s="36" t="s">
        <v>46</v>
      </c>
      <c r="J62" s="33">
        <f>3+1.9</f>
        <v>4.9</v>
      </c>
    </row>
    <row r="63" spans="1:10" ht="15.75" customHeight="1">
      <c r="A63" s="95" t="s">
        <v>15</v>
      </c>
      <c r="B63" s="101"/>
      <c r="C63" s="101"/>
      <c r="D63" s="101"/>
      <c r="E63" s="102"/>
      <c r="F63" s="7" t="s">
        <v>7</v>
      </c>
      <c r="G63" s="7" t="s">
        <v>16</v>
      </c>
      <c r="H63" s="7" t="s">
        <v>137</v>
      </c>
      <c r="I63" s="36"/>
      <c r="J63" s="33">
        <f>J64</f>
        <v>27</v>
      </c>
    </row>
    <row r="64" spans="1:10" ht="45" customHeight="1">
      <c r="A64" s="65" t="s">
        <v>63</v>
      </c>
      <c r="B64" s="66"/>
      <c r="C64" s="66"/>
      <c r="D64" s="66"/>
      <c r="E64" s="67"/>
      <c r="F64" s="7" t="s">
        <v>7</v>
      </c>
      <c r="G64" s="7" t="s">
        <v>16</v>
      </c>
      <c r="H64" s="7" t="s">
        <v>138</v>
      </c>
      <c r="I64" s="36" t="s">
        <v>44</v>
      </c>
      <c r="J64" s="33">
        <f>7+20</f>
        <v>27</v>
      </c>
    </row>
    <row r="65" spans="1:10" ht="32.25" customHeight="1">
      <c r="A65" s="65" t="s">
        <v>177</v>
      </c>
      <c r="B65" s="66"/>
      <c r="C65" s="66"/>
      <c r="D65" s="66"/>
      <c r="E65" s="67"/>
      <c r="F65" s="7" t="s">
        <v>7</v>
      </c>
      <c r="G65" s="7" t="s">
        <v>16</v>
      </c>
      <c r="H65" s="7" t="s">
        <v>178</v>
      </c>
      <c r="I65" s="36"/>
      <c r="J65" s="33">
        <f>J66+J67</f>
        <v>10.9</v>
      </c>
    </row>
    <row r="66" spans="1:10" ht="20.25" customHeight="1">
      <c r="A66" s="65" t="s">
        <v>201</v>
      </c>
      <c r="B66" s="66"/>
      <c r="C66" s="66"/>
      <c r="D66" s="66"/>
      <c r="E66" s="67"/>
      <c r="F66" s="7" t="s">
        <v>7</v>
      </c>
      <c r="G66" s="7" t="s">
        <v>16</v>
      </c>
      <c r="H66" s="7" t="s">
        <v>178</v>
      </c>
      <c r="I66" s="36" t="s">
        <v>200</v>
      </c>
      <c r="J66" s="33">
        <v>9.3</v>
      </c>
    </row>
    <row r="67" spans="1:10" ht="20.25" customHeight="1">
      <c r="A67" s="65" t="s">
        <v>45</v>
      </c>
      <c r="B67" s="66"/>
      <c r="C67" s="66"/>
      <c r="D67" s="66"/>
      <c r="E67" s="67"/>
      <c r="F67" s="7" t="s">
        <v>7</v>
      </c>
      <c r="G67" s="7" t="s">
        <v>16</v>
      </c>
      <c r="H67" s="7" t="s">
        <v>178</v>
      </c>
      <c r="I67" s="36" t="s">
        <v>46</v>
      </c>
      <c r="J67" s="33">
        <v>1.6</v>
      </c>
    </row>
    <row r="68" spans="1:10" ht="18.75" customHeight="1">
      <c r="A68" s="62" t="s">
        <v>17</v>
      </c>
      <c r="B68" s="63"/>
      <c r="C68" s="63"/>
      <c r="D68" s="63"/>
      <c r="E68" s="64"/>
      <c r="F68" s="7" t="s">
        <v>11</v>
      </c>
      <c r="G68" s="7"/>
      <c r="H68" s="7"/>
      <c r="I68" s="7"/>
      <c r="J68" s="34">
        <f>J69</f>
        <v>199.9</v>
      </c>
    </row>
    <row r="69" spans="1:10" ht="19.5" customHeight="1">
      <c r="A69" s="95" t="s">
        <v>60</v>
      </c>
      <c r="B69" s="96"/>
      <c r="C69" s="96"/>
      <c r="D69" s="96"/>
      <c r="E69" s="97"/>
      <c r="F69" s="7" t="s">
        <v>11</v>
      </c>
      <c r="G69" s="7" t="s">
        <v>9</v>
      </c>
      <c r="H69" s="7"/>
      <c r="I69" s="7"/>
      <c r="J69" s="34">
        <f>J70</f>
        <v>199.9</v>
      </c>
    </row>
    <row r="70" spans="1:10" ht="18.75" customHeight="1">
      <c r="A70" s="65" t="s">
        <v>50</v>
      </c>
      <c r="B70" s="66"/>
      <c r="C70" s="66"/>
      <c r="D70" s="66"/>
      <c r="E70" s="67"/>
      <c r="F70" s="7" t="s">
        <v>11</v>
      </c>
      <c r="G70" s="7" t="s">
        <v>9</v>
      </c>
      <c r="H70" s="7" t="s">
        <v>133</v>
      </c>
      <c r="I70" s="7"/>
      <c r="J70" s="34">
        <f>J71</f>
        <v>199.9</v>
      </c>
    </row>
    <row r="71" spans="1:10" ht="31.5" customHeight="1">
      <c r="A71" s="103" t="s">
        <v>51</v>
      </c>
      <c r="B71" s="104"/>
      <c r="C71" s="104"/>
      <c r="D71" s="104"/>
      <c r="E71" s="105"/>
      <c r="F71" s="7" t="s">
        <v>11</v>
      </c>
      <c r="G71" s="7" t="s">
        <v>9</v>
      </c>
      <c r="H71" s="7" t="s">
        <v>132</v>
      </c>
      <c r="I71" s="7"/>
      <c r="J71" s="33">
        <f>J72+J73</f>
        <v>199.9</v>
      </c>
    </row>
    <row r="72" spans="1:13" ht="31.5" customHeight="1">
      <c r="A72" s="65" t="s">
        <v>64</v>
      </c>
      <c r="B72" s="66"/>
      <c r="C72" s="66"/>
      <c r="D72" s="66"/>
      <c r="E72" s="67"/>
      <c r="F72" s="7" t="s">
        <v>11</v>
      </c>
      <c r="G72" s="7" t="s">
        <v>9</v>
      </c>
      <c r="H72" s="7" t="s">
        <v>132</v>
      </c>
      <c r="I72" s="7" t="s">
        <v>43</v>
      </c>
      <c r="J72" s="33">
        <v>194.3</v>
      </c>
      <c r="M72" s="9"/>
    </row>
    <row r="73" spans="1:10" ht="41.25" customHeight="1">
      <c r="A73" s="65" t="s">
        <v>63</v>
      </c>
      <c r="B73" s="66"/>
      <c r="C73" s="66"/>
      <c r="D73" s="66"/>
      <c r="E73" s="67"/>
      <c r="F73" s="7" t="s">
        <v>11</v>
      </c>
      <c r="G73" s="7" t="s">
        <v>9</v>
      </c>
      <c r="H73" s="7" t="s">
        <v>132</v>
      </c>
      <c r="I73" s="7" t="s">
        <v>44</v>
      </c>
      <c r="J73" s="34">
        <v>5.6</v>
      </c>
    </row>
    <row r="74" spans="1:10" ht="28.5" customHeight="1">
      <c r="A74" s="62" t="s">
        <v>18</v>
      </c>
      <c r="B74" s="63"/>
      <c r="C74" s="63"/>
      <c r="D74" s="63"/>
      <c r="E74" s="64"/>
      <c r="F74" s="7" t="s">
        <v>9</v>
      </c>
      <c r="G74" s="7"/>
      <c r="H74" s="7"/>
      <c r="I74" s="7"/>
      <c r="J74" s="33">
        <f>J75</f>
        <v>22</v>
      </c>
    </row>
    <row r="75" spans="1:10" ht="12.75" customHeight="1">
      <c r="A75" s="85" t="s">
        <v>20</v>
      </c>
      <c r="B75" s="85"/>
      <c r="C75" s="85"/>
      <c r="D75" s="85"/>
      <c r="E75" s="85"/>
      <c r="F75" s="7" t="s">
        <v>9</v>
      </c>
      <c r="G75" s="7" t="s">
        <v>21</v>
      </c>
      <c r="H75" s="16"/>
      <c r="I75" s="7"/>
      <c r="J75" s="33">
        <f>J76</f>
        <v>22</v>
      </c>
    </row>
    <row r="76" spans="1:10" ht="27" customHeight="1">
      <c r="A76" s="95" t="s">
        <v>106</v>
      </c>
      <c r="B76" s="96"/>
      <c r="C76" s="96"/>
      <c r="D76" s="96"/>
      <c r="E76" s="97"/>
      <c r="F76" s="7" t="s">
        <v>9</v>
      </c>
      <c r="G76" s="17" t="s">
        <v>21</v>
      </c>
      <c r="H76" s="18" t="s">
        <v>131</v>
      </c>
      <c r="I76" s="19"/>
      <c r="J76" s="33">
        <f>J77</f>
        <v>22</v>
      </c>
    </row>
    <row r="77" spans="1:10" ht="29.25" customHeight="1">
      <c r="A77" s="103" t="s">
        <v>93</v>
      </c>
      <c r="B77" s="104"/>
      <c r="C77" s="104"/>
      <c r="D77" s="104"/>
      <c r="E77" s="105"/>
      <c r="F77" s="7" t="s">
        <v>9</v>
      </c>
      <c r="G77" s="17" t="s">
        <v>21</v>
      </c>
      <c r="H77" s="18" t="s">
        <v>130</v>
      </c>
      <c r="I77" s="19"/>
      <c r="J77" s="33">
        <f>J78</f>
        <v>22</v>
      </c>
    </row>
    <row r="78" spans="1:10" ht="36.75" customHeight="1">
      <c r="A78" s="65" t="s">
        <v>63</v>
      </c>
      <c r="B78" s="66"/>
      <c r="C78" s="66"/>
      <c r="D78" s="66"/>
      <c r="E78" s="67"/>
      <c r="F78" s="7" t="s">
        <v>9</v>
      </c>
      <c r="G78" s="17" t="s">
        <v>21</v>
      </c>
      <c r="H78" s="18" t="s">
        <v>130</v>
      </c>
      <c r="I78" s="19" t="s">
        <v>44</v>
      </c>
      <c r="J78" s="33">
        <f>44-22</f>
        <v>22</v>
      </c>
    </row>
    <row r="79" spans="1:10" ht="15" customHeight="1" hidden="1">
      <c r="A79" s="62" t="s">
        <v>22</v>
      </c>
      <c r="B79" s="63"/>
      <c r="C79" s="63"/>
      <c r="D79" s="63"/>
      <c r="E79" s="64"/>
      <c r="F79" s="7" t="s">
        <v>12</v>
      </c>
      <c r="G79" s="7"/>
      <c r="H79" s="21"/>
      <c r="I79" s="7"/>
      <c r="J79" s="33">
        <f>J80</f>
        <v>0</v>
      </c>
    </row>
    <row r="80" spans="1:10" ht="16.5" customHeight="1" hidden="1">
      <c r="A80" s="65" t="s">
        <v>23</v>
      </c>
      <c r="B80" s="66"/>
      <c r="C80" s="66"/>
      <c r="D80" s="66"/>
      <c r="E80" s="67"/>
      <c r="F80" s="7" t="s">
        <v>12</v>
      </c>
      <c r="G80" s="7" t="s">
        <v>19</v>
      </c>
      <c r="H80" s="16"/>
      <c r="I80" s="7"/>
      <c r="J80" s="33">
        <f>J81</f>
        <v>0</v>
      </c>
    </row>
    <row r="81" spans="1:10" ht="15.75" customHeight="1" hidden="1">
      <c r="A81" s="65" t="s">
        <v>74</v>
      </c>
      <c r="B81" s="66"/>
      <c r="C81" s="66"/>
      <c r="D81" s="66"/>
      <c r="E81" s="67"/>
      <c r="F81" s="7" t="s">
        <v>12</v>
      </c>
      <c r="G81" s="7" t="s">
        <v>19</v>
      </c>
      <c r="H81" s="20" t="s">
        <v>86</v>
      </c>
      <c r="I81" s="19"/>
      <c r="J81" s="33">
        <f>J82+J85</f>
        <v>0</v>
      </c>
    </row>
    <row r="82" spans="1:10" ht="47.25" customHeight="1" hidden="1">
      <c r="A82" s="72" t="s">
        <v>103</v>
      </c>
      <c r="B82" s="60"/>
      <c r="C82" s="60"/>
      <c r="D82" s="60"/>
      <c r="E82" s="61"/>
      <c r="F82" s="7" t="s">
        <v>12</v>
      </c>
      <c r="G82" s="7" t="s">
        <v>19</v>
      </c>
      <c r="H82" s="7" t="s">
        <v>107</v>
      </c>
      <c r="I82" s="19"/>
      <c r="J82" s="33">
        <f>J83</f>
        <v>0</v>
      </c>
    </row>
    <row r="83" spans="1:10" ht="66.75" customHeight="1" hidden="1">
      <c r="A83" s="65" t="s">
        <v>68</v>
      </c>
      <c r="B83" s="66"/>
      <c r="C83" s="66"/>
      <c r="D83" s="66"/>
      <c r="E83" s="67"/>
      <c r="F83" s="7" t="s">
        <v>12</v>
      </c>
      <c r="G83" s="7" t="s">
        <v>19</v>
      </c>
      <c r="H83" s="7" t="s">
        <v>107</v>
      </c>
      <c r="I83" s="19"/>
      <c r="J83" s="33">
        <f>J84</f>
        <v>0</v>
      </c>
    </row>
    <row r="84" spans="1:10" ht="16.5" customHeight="1" hidden="1">
      <c r="A84" s="65" t="s">
        <v>34</v>
      </c>
      <c r="B84" s="66"/>
      <c r="C84" s="66"/>
      <c r="D84" s="66"/>
      <c r="E84" s="67"/>
      <c r="F84" s="7" t="s">
        <v>12</v>
      </c>
      <c r="G84" s="7" t="s">
        <v>19</v>
      </c>
      <c r="H84" s="7" t="s">
        <v>107</v>
      </c>
      <c r="I84" s="19" t="s">
        <v>58</v>
      </c>
      <c r="J84" s="33">
        <v>0</v>
      </c>
    </row>
    <row r="85" spans="1:10" ht="39" customHeight="1" hidden="1">
      <c r="A85" s="65" t="s">
        <v>75</v>
      </c>
      <c r="B85" s="66"/>
      <c r="C85" s="66"/>
      <c r="D85" s="66"/>
      <c r="E85" s="67"/>
      <c r="F85" s="7" t="s">
        <v>12</v>
      </c>
      <c r="G85" s="17" t="s">
        <v>19</v>
      </c>
      <c r="H85" s="20" t="s">
        <v>87</v>
      </c>
      <c r="I85" s="19"/>
      <c r="J85" s="33">
        <f>J86</f>
        <v>0</v>
      </c>
    </row>
    <row r="86" spans="1:10" ht="17.25" customHeight="1" hidden="1">
      <c r="A86" s="65" t="s">
        <v>63</v>
      </c>
      <c r="B86" s="66"/>
      <c r="C86" s="66"/>
      <c r="D86" s="66"/>
      <c r="E86" s="67"/>
      <c r="F86" s="7" t="s">
        <v>12</v>
      </c>
      <c r="G86" s="17" t="s">
        <v>19</v>
      </c>
      <c r="H86" s="20" t="s">
        <v>87</v>
      </c>
      <c r="I86" s="19" t="s">
        <v>44</v>
      </c>
      <c r="J86" s="33">
        <v>0</v>
      </c>
    </row>
    <row r="87" spans="1:10" ht="17.25" customHeight="1">
      <c r="A87" s="62" t="s">
        <v>24</v>
      </c>
      <c r="B87" s="63"/>
      <c r="C87" s="63"/>
      <c r="D87" s="63"/>
      <c r="E87" s="64"/>
      <c r="F87" s="7" t="s">
        <v>25</v>
      </c>
      <c r="G87" s="7"/>
      <c r="H87" s="21"/>
      <c r="I87" s="7"/>
      <c r="J87" s="33">
        <f>J92+J88</f>
        <v>2293.4</v>
      </c>
    </row>
    <row r="88" spans="1:10" ht="17.25" customHeight="1">
      <c r="A88" s="62" t="s">
        <v>152</v>
      </c>
      <c r="B88" s="63"/>
      <c r="C88" s="63"/>
      <c r="D88" s="63"/>
      <c r="E88" s="64"/>
      <c r="F88" s="7" t="s">
        <v>25</v>
      </c>
      <c r="G88" s="7" t="s">
        <v>11</v>
      </c>
      <c r="H88" s="7"/>
      <c r="I88" s="7"/>
      <c r="J88" s="33">
        <f>J91</f>
        <v>173.5</v>
      </c>
    </row>
    <row r="89" spans="1:10" ht="17.25" customHeight="1">
      <c r="A89" s="62" t="s">
        <v>170</v>
      </c>
      <c r="B89" s="63"/>
      <c r="C89" s="63"/>
      <c r="D89" s="63"/>
      <c r="E89" s="64"/>
      <c r="F89" s="7" t="s">
        <v>25</v>
      </c>
      <c r="G89" s="7" t="s">
        <v>11</v>
      </c>
      <c r="H89" s="7" t="s">
        <v>169</v>
      </c>
      <c r="I89" s="7"/>
      <c r="J89" s="33">
        <f>J90</f>
        <v>173.5</v>
      </c>
    </row>
    <row r="90" spans="1:10" ht="31.5" customHeight="1">
      <c r="A90" s="65" t="s">
        <v>171</v>
      </c>
      <c r="B90" s="66"/>
      <c r="C90" s="66"/>
      <c r="D90" s="66"/>
      <c r="E90" s="67"/>
      <c r="F90" s="7" t="s">
        <v>25</v>
      </c>
      <c r="G90" s="7" t="s">
        <v>11</v>
      </c>
      <c r="H90" s="7" t="s">
        <v>154</v>
      </c>
      <c r="I90" s="7"/>
      <c r="J90" s="33">
        <f>J91</f>
        <v>173.5</v>
      </c>
    </row>
    <row r="91" spans="1:10" ht="49.5" customHeight="1">
      <c r="A91" s="65" t="s">
        <v>63</v>
      </c>
      <c r="B91" s="66"/>
      <c r="C91" s="66"/>
      <c r="D91" s="66"/>
      <c r="E91" s="67"/>
      <c r="F91" s="7" t="s">
        <v>25</v>
      </c>
      <c r="G91" s="7" t="s">
        <v>11</v>
      </c>
      <c r="H91" s="46" t="s">
        <v>154</v>
      </c>
      <c r="I91" s="7" t="s">
        <v>153</v>
      </c>
      <c r="J91" s="33">
        <v>173.5</v>
      </c>
    </row>
    <row r="92" spans="1:10" ht="17.25" customHeight="1">
      <c r="A92" s="70" t="s">
        <v>26</v>
      </c>
      <c r="B92" s="70"/>
      <c r="C92" s="70"/>
      <c r="D92" s="70"/>
      <c r="E92" s="70"/>
      <c r="F92" s="7" t="s">
        <v>25</v>
      </c>
      <c r="G92" s="7" t="s">
        <v>9</v>
      </c>
      <c r="H92" s="16"/>
      <c r="I92" s="7"/>
      <c r="J92" s="33">
        <f>J93</f>
        <v>2119.9</v>
      </c>
    </row>
    <row r="93" spans="1:10" ht="29.25" customHeight="1">
      <c r="A93" s="70" t="s">
        <v>105</v>
      </c>
      <c r="B93" s="70"/>
      <c r="C93" s="70"/>
      <c r="D93" s="70"/>
      <c r="E93" s="70"/>
      <c r="F93" s="7" t="s">
        <v>25</v>
      </c>
      <c r="G93" s="17" t="s">
        <v>9</v>
      </c>
      <c r="H93" s="16" t="s">
        <v>129</v>
      </c>
      <c r="I93" s="19"/>
      <c r="J93" s="33">
        <f>J94</f>
        <v>2119.9</v>
      </c>
    </row>
    <row r="94" spans="1:10" ht="16.5" customHeight="1">
      <c r="A94" s="65" t="s">
        <v>76</v>
      </c>
      <c r="B94" s="66"/>
      <c r="C94" s="66"/>
      <c r="D94" s="66"/>
      <c r="E94" s="67"/>
      <c r="F94" s="7" t="s">
        <v>25</v>
      </c>
      <c r="G94" s="17" t="s">
        <v>9</v>
      </c>
      <c r="H94" s="16" t="s">
        <v>128</v>
      </c>
      <c r="I94" s="19"/>
      <c r="J94" s="33">
        <f>J95+J97+J99+J104+J106</f>
        <v>2119.9</v>
      </c>
    </row>
    <row r="95" spans="1:10" ht="19.5" customHeight="1">
      <c r="A95" s="95" t="s">
        <v>52</v>
      </c>
      <c r="B95" s="96"/>
      <c r="C95" s="96"/>
      <c r="D95" s="96"/>
      <c r="E95" s="97"/>
      <c r="F95" s="7" t="s">
        <v>25</v>
      </c>
      <c r="G95" s="17" t="s">
        <v>9</v>
      </c>
      <c r="H95" s="22" t="s">
        <v>127</v>
      </c>
      <c r="I95" s="19"/>
      <c r="J95" s="33">
        <f>J96</f>
        <v>1609.6000000000001</v>
      </c>
    </row>
    <row r="96" spans="1:10" ht="43.5" customHeight="1">
      <c r="A96" s="65" t="s">
        <v>63</v>
      </c>
      <c r="B96" s="66"/>
      <c r="C96" s="66"/>
      <c r="D96" s="66"/>
      <c r="E96" s="67"/>
      <c r="F96" s="7" t="s">
        <v>25</v>
      </c>
      <c r="G96" s="17" t="s">
        <v>9</v>
      </c>
      <c r="H96" s="22" t="s">
        <v>127</v>
      </c>
      <c r="I96" s="19" t="s">
        <v>44</v>
      </c>
      <c r="J96" s="33">
        <f>862.4-173.5+472.5+448.2</f>
        <v>1609.6000000000001</v>
      </c>
    </row>
    <row r="97" spans="1:10" ht="19.5" customHeight="1">
      <c r="A97" s="95" t="s">
        <v>53</v>
      </c>
      <c r="B97" s="96"/>
      <c r="C97" s="96"/>
      <c r="D97" s="96"/>
      <c r="E97" s="97"/>
      <c r="F97" s="7" t="s">
        <v>25</v>
      </c>
      <c r="G97" s="17" t="s">
        <v>9</v>
      </c>
      <c r="H97" s="22" t="s">
        <v>125</v>
      </c>
      <c r="I97" s="19"/>
      <c r="J97" s="33">
        <f>J98</f>
        <v>100</v>
      </c>
    </row>
    <row r="98" spans="1:10" ht="26.25" customHeight="1">
      <c r="A98" s="65" t="s">
        <v>63</v>
      </c>
      <c r="B98" s="66"/>
      <c r="C98" s="66"/>
      <c r="D98" s="66"/>
      <c r="E98" s="67"/>
      <c r="F98" s="11" t="s">
        <v>25</v>
      </c>
      <c r="G98" s="17" t="s">
        <v>9</v>
      </c>
      <c r="H98" s="22" t="s">
        <v>125</v>
      </c>
      <c r="I98" s="19" t="s">
        <v>44</v>
      </c>
      <c r="J98" s="33">
        <v>100</v>
      </c>
    </row>
    <row r="99" spans="1:10" ht="31.5" customHeight="1">
      <c r="A99" s="95" t="s">
        <v>54</v>
      </c>
      <c r="B99" s="96"/>
      <c r="C99" s="96"/>
      <c r="D99" s="96"/>
      <c r="E99" s="97"/>
      <c r="F99" s="7" t="s">
        <v>25</v>
      </c>
      <c r="G99" s="17" t="s">
        <v>9</v>
      </c>
      <c r="H99" s="22" t="s">
        <v>126</v>
      </c>
      <c r="I99" s="19"/>
      <c r="J99" s="33">
        <f>J100</f>
        <v>132.29999999999995</v>
      </c>
    </row>
    <row r="100" spans="1:10" ht="39.75" customHeight="1">
      <c r="A100" s="65" t="s">
        <v>63</v>
      </c>
      <c r="B100" s="66"/>
      <c r="C100" s="66"/>
      <c r="D100" s="66"/>
      <c r="E100" s="67"/>
      <c r="F100" s="7" t="s">
        <v>25</v>
      </c>
      <c r="G100" s="17" t="s">
        <v>9</v>
      </c>
      <c r="H100" s="22" t="s">
        <v>126</v>
      </c>
      <c r="I100" s="19" t="s">
        <v>44</v>
      </c>
      <c r="J100" s="33">
        <f>306.4+10-34.1-150</f>
        <v>132.29999999999995</v>
      </c>
    </row>
    <row r="101" spans="1:10" ht="17.25" customHeight="1" hidden="1">
      <c r="A101" s="62"/>
      <c r="B101" s="63"/>
      <c r="C101" s="63"/>
      <c r="D101" s="63"/>
      <c r="E101" s="64"/>
      <c r="F101" s="6" t="s">
        <v>189</v>
      </c>
      <c r="G101" s="50"/>
      <c r="H101" s="51"/>
      <c r="I101" s="52"/>
      <c r="J101" s="53"/>
    </row>
    <row r="102" spans="1:10" ht="25.5" customHeight="1" hidden="1">
      <c r="A102" s="65"/>
      <c r="B102" s="66"/>
      <c r="C102" s="66"/>
      <c r="D102" s="66"/>
      <c r="E102" s="67"/>
      <c r="F102" s="7" t="s">
        <v>189</v>
      </c>
      <c r="G102" s="17" t="s">
        <v>189</v>
      </c>
      <c r="H102" s="7" t="s">
        <v>191</v>
      </c>
      <c r="I102" s="19"/>
      <c r="J102" s="33"/>
    </row>
    <row r="103" spans="1:10" ht="9.75" customHeight="1" hidden="1">
      <c r="A103" s="65"/>
      <c r="B103" s="66"/>
      <c r="C103" s="66"/>
      <c r="D103" s="66"/>
      <c r="E103" s="67"/>
      <c r="F103" s="7" t="s">
        <v>189</v>
      </c>
      <c r="G103" s="17" t="s">
        <v>189</v>
      </c>
      <c r="H103" s="21" t="s">
        <v>191</v>
      </c>
      <c r="I103" s="19" t="s">
        <v>57</v>
      </c>
      <c r="J103" s="33"/>
    </row>
    <row r="104" spans="1:10" ht="25.5" customHeight="1">
      <c r="A104" s="72" t="s">
        <v>196</v>
      </c>
      <c r="B104" s="60"/>
      <c r="C104" s="60"/>
      <c r="D104" s="60"/>
      <c r="E104" s="61"/>
      <c r="F104" s="7" t="s">
        <v>25</v>
      </c>
      <c r="G104" s="7" t="s">
        <v>9</v>
      </c>
      <c r="H104" s="7" t="s">
        <v>195</v>
      </c>
      <c r="I104" s="7"/>
      <c r="J104" s="33">
        <f>J105</f>
        <v>139</v>
      </c>
    </row>
    <row r="105" spans="1:10" ht="47.25" customHeight="1">
      <c r="A105" s="65" t="s">
        <v>63</v>
      </c>
      <c r="B105" s="66"/>
      <c r="C105" s="66"/>
      <c r="D105" s="66"/>
      <c r="E105" s="67"/>
      <c r="F105" s="7" t="s">
        <v>25</v>
      </c>
      <c r="G105" s="7" t="s">
        <v>9</v>
      </c>
      <c r="H105" s="7" t="s">
        <v>195</v>
      </c>
      <c r="I105" s="7" t="s">
        <v>44</v>
      </c>
      <c r="J105" s="33">
        <v>139</v>
      </c>
    </row>
    <row r="106" spans="1:10" ht="26.25" customHeight="1">
      <c r="A106" s="65" t="s">
        <v>198</v>
      </c>
      <c r="B106" s="66"/>
      <c r="C106" s="66"/>
      <c r="D106" s="66"/>
      <c r="E106" s="67"/>
      <c r="F106" s="7" t="s">
        <v>25</v>
      </c>
      <c r="G106" s="7" t="s">
        <v>9</v>
      </c>
      <c r="H106" s="21" t="s">
        <v>197</v>
      </c>
      <c r="I106" s="7"/>
      <c r="J106" s="33">
        <v>139</v>
      </c>
    </row>
    <row r="107" spans="1:10" ht="42.75" customHeight="1">
      <c r="A107" s="65" t="s">
        <v>63</v>
      </c>
      <c r="B107" s="66"/>
      <c r="C107" s="66"/>
      <c r="D107" s="66"/>
      <c r="E107" s="67"/>
      <c r="F107" s="7" t="s">
        <v>25</v>
      </c>
      <c r="G107" s="7" t="s">
        <v>9</v>
      </c>
      <c r="H107" s="21" t="s">
        <v>197</v>
      </c>
      <c r="I107" s="7" t="s">
        <v>44</v>
      </c>
      <c r="J107" s="33">
        <v>139</v>
      </c>
    </row>
    <row r="108" spans="1:10" ht="16.5" customHeight="1">
      <c r="A108" s="62" t="s">
        <v>187</v>
      </c>
      <c r="B108" s="63"/>
      <c r="C108" s="63"/>
      <c r="D108" s="63"/>
      <c r="E108" s="64"/>
      <c r="F108" s="6" t="s">
        <v>189</v>
      </c>
      <c r="G108" s="50"/>
      <c r="H108" s="51"/>
      <c r="I108" s="52"/>
      <c r="J108" s="53">
        <f>J109</f>
        <v>56.4</v>
      </c>
    </row>
    <row r="109" spans="1:10" ht="16.5" customHeight="1">
      <c r="A109" s="65" t="s">
        <v>188</v>
      </c>
      <c r="B109" s="66"/>
      <c r="C109" s="66"/>
      <c r="D109" s="66"/>
      <c r="E109" s="67"/>
      <c r="F109" s="7" t="s">
        <v>189</v>
      </c>
      <c r="G109" s="17" t="s">
        <v>189</v>
      </c>
      <c r="H109" s="22"/>
      <c r="I109" s="19"/>
      <c r="J109" s="33">
        <f>J110</f>
        <v>56.4</v>
      </c>
    </row>
    <row r="110" spans="1:10" ht="21.75" customHeight="1">
      <c r="A110" s="65" t="s">
        <v>199</v>
      </c>
      <c r="B110" s="66"/>
      <c r="C110" s="66"/>
      <c r="D110" s="66"/>
      <c r="E110" s="67"/>
      <c r="F110" s="7" t="s">
        <v>189</v>
      </c>
      <c r="G110" s="17" t="s">
        <v>189</v>
      </c>
      <c r="H110" s="7" t="s">
        <v>191</v>
      </c>
      <c r="I110" s="19"/>
      <c r="J110" s="33">
        <f>J111</f>
        <v>56.4</v>
      </c>
    </row>
    <row r="111" spans="1:10" ht="23.25" customHeight="1">
      <c r="A111" s="65" t="s">
        <v>65</v>
      </c>
      <c r="B111" s="66"/>
      <c r="C111" s="66"/>
      <c r="D111" s="66"/>
      <c r="E111" s="67"/>
      <c r="F111" s="7" t="s">
        <v>189</v>
      </c>
      <c r="G111" s="17" t="s">
        <v>189</v>
      </c>
      <c r="H111" s="21" t="s">
        <v>191</v>
      </c>
      <c r="I111" s="19" t="s">
        <v>57</v>
      </c>
      <c r="J111" s="33">
        <f>77-20.6</f>
        <v>56.4</v>
      </c>
    </row>
    <row r="112" spans="1:10" ht="15.75" customHeight="1">
      <c r="A112" s="62" t="s">
        <v>61</v>
      </c>
      <c r="B112" s="63"/>
      <c r="C112" s="63"/>
      <c r="D112" s="63"/>
      <c r="E112" s="64"/>
      <c r="F112" s="7" t="s">
        <v>35</v>
      </c>
      <c r="G112" s="7"/>
      <c r="H112" s="21"/>
      <c r="I112" s="7"/>
      <c r="J112" s="33">
        <f>ROUND(J113,1)</f>
        <v>1663.5</v>
      </c>
    </row>
    <row r="113" spans="1:10" ht="14.25" customHeight="1">
      <c r="A113" s="65" t="s">
        <v>62</v>
      </c>
      <c r="B113" s="66"/>
      <c r="C113" s="66"/>
      <c r="D113" s="66"/>
      <c r="E113" s="67"/>
      <c r="F113" s="7" t="s">
        <v>35</v>
      </c>
      <c r="G113" s="7" t="s">
        <v>7</v>
      </c>
      <c r="H113" s="15"/>
      <c r="I113" s="7"/>
      <c r="J113" s="33">
        <f>J114</f>
        <v>1663.5</v>
      </c>
    </row>
    <row r="114" spans="1:10" ht="14.25" customHeight="1">
      <c r="A114" s="65" t="s">
        <v>69</v>
      </c>
      <c r="B114" s="66"/>
      <c r="C114" s="66"/>
      <c r="D114" s="66"/>
      <c r="E114" s="67"/>
      <c r="F114" s="7" t="s">
        <v>35</v>
      </c>
      <c r="G114" s="7" t="s">
        <v>7</v>
      </c>
      <c r="H114" s="7" t="s">
        <v>122</v>
      </c>
      <c r="I114" s="7"/>
      <c r="J114" s="33">
        <f>J115</f>
        <v>1663.5</v>
      </c>
    </row>
    <row r="115" spans="1:10" ht="38.25" customHeight="1">
      <c r="A115" s="72" t="s">
        <v>103</v>
      </c>
      <c r="B115" s="60"/>
      <c r="C115" s="60"/>
      <c r="D115" s="60"/>
      <c r="E115" s="61"/>
      <c r="F115" s="7" t="s">
        <v>35</v>
      </c>
      <c r="G115" s="7" t="s">
        <v>7</v>
      </c>
      <c r="H115" s="7" t="s">
        <v>123</v>
      </c>
      <c r="I115" s="7"/>
      <c r="J115" s="33">
        <f>J116</f>
        <v>1663.5</v>
      </c>
    </row>
    <row r="116" spans="1:10" ht="38.25" customHeight="1">
      <c r="A116" s="65" t="s">
        <v>78</v>
      </c>
      <c r="B116" s="66"/>
      <c r="C116" s="66"/>
      <c r="D116" s="66"/>
      <c r="E116" s="67"/>
      <c r="F116" s="7" t="s">
        <v>35</v>
      </c>
      <c r="G116" s="7" t="s">
        <v>7</v>
      </c>
      <c r="H116" s="7" t="s">
        <v>124</v>
      </c>
      <c r="I116" s="7"/>
      <c r="J116" s="33">
        <f>J117</f>
        <v>1663.5</v>
      </c>
    </row>
    <row r="117" spans="1:10" ht="16.5" customHeight="1">
      <c r="A117" s="65" t="s">
        <v>34</v>
      </c>
      <c r="B117" s="66"/>
      <c r="C117" s="66"/>
      <c r="D117" s="66"/>
      <c r="E117" s="67"/>
      <c r="F117" s="7" t="s">
        <v>35</v>
      </c>
      <c r="G117" s="7" t="s">
        <v>7</v>
      </c>
      <c r="H117" s="7" t="s">
        <v>124</v>
      </c>
      <c r="I117" s="7" t="s">
        <v>58</v>
      </c>
      <c r="J117" s="33">
        <f>1349.4+314.1</f>
        <v>1663.5</v>
      </c>
    </row>
    <row r="118" spans="1:10" ht="12.75" customHeight="1" hidden="1">
      <c r="A118" s="65" t="s">
        <v>79</v>
      </c>
      <c r="B118" s="66"/>
      <c r="C118" s="66"/>
      <c r="D118" s="66"/>
      <c r="E118" s="67"/>
      <c r="F118" s="7" t="s">
        <v>35</v>
      </c>
      <c r="G118" s="7" t="s">
        <v>7</v>
      </c>
      <c r="H118" s="7" t="s">
        <v>88</v>
      </c>
      <c r="I118" s="7"/>
      <c r="J118" s="33" t="e">
        <f>#REF!</f>
        <v>#REF!</v>
      </c>
    </row>
    <row r="119" spans="1:10" ht="20.25" customHeight="1">
      <c r="A119" s="62" t="s">
        <v>29</v>
      </c>
      <c r="B119" s="63"/>
      <c r="C119" s="63"/>
      <c r="D119" s="63"/>
      <c r="E119" s="64"/>
      <c r="F119" s="7" t="s">
        <v>21</v>
      </c>
      <c r="G119" s="7"/>
      <c r="H119" s="7"/>
      <c r="I119" s="7"/>
      <c r="J119" s="33">
        <f>J120+J124</f>
        <v>361.40000000000003</v>
      </c>
    </row>
    <row r="120" spans="1:10" ht="15.75" customHeight="1">
      <c r="A120" s="65" t="s">
        <v>30</v>
      </c>
      <c r="B120" s="66"/>
      <c r="C120" s="66"/>
      <c r="D120" s="66"/>
      <c r="E120" s="67"/>
      <c r="F120" s="7" t="s">
        <v>21</v>
      </c>
      <c r="G120" s="7" t="s">
        <v>7</v>
      </c>
      <c r="H120" s="7"/>
      <c r="I120" s="7"/>
      <c r="J120" s="33">
        <f>J121</f>
        <v>281.40000000000003</v>
      </c>
    </row>
    <row r="121" spans="1:10" ht="24" customHeight="1">
      <c r="A121" s="65" t="s">
        <v>55</v>
      </c>
      <c r="B121" s="66"/>
      <c r="C121" s="66"/>
      <c r="D121" s="66"/>
      <c r="E121" s="67"/>
      <c r="F121" s="7" t="s">
        <v>21</v>
      </c>
      <c r="G121" s="7" t="s">
        <v>7</v>
      </c>
      <c r="H121" s="7" t="s">
        <v>121</v>
      </c>
      <c r="I121" s="7"/>
      <c r="J121" s="33">
        <f>J123</f>
        <v>281.40000000000003</v>
      </c>
    </row>
    <row r="122" spans="1:10" ht="19.5" customHeight="1">
      <c r="A122" s="106" t="s">
        <v>80</v>
      </c>
      <c r="B122" s="107"/>
      <c r="C122" s="107"/>
      <c r="D122" s="107"/>
      <c r="E122" s="108"/>
      <c r="F122" s="16" t="s">
        <v>21</v>
      </c>
      <c r="G122" s="16" t="s">
        <v>7</v>
      </c>
      <c r="H122" s="7" t="s">
        <v>120</v>
      </c>
      <c r="I122" s="16"/>
      <c r="J122" s="35">
        <f>J123</f>
        <v>281.40000000000003</v>
      </c>
    </row>
    <row r="123" spans="1:10" ht="20.25" customHeight="1">
      <c r="A123" s="106" t="s">
        <v>118</v>
      </c>
      <c r="B123" s="107"/>
      <c r="C123" s="107"/>
      <c r="D123" s="107"/>
      <c r="E123" s="108"/>
      <c r="F123" s="16" t="s">
        <v>21</v>
      </c>
      <c r="G123" s="16" t="s">
        <v>7</v>
      </c>
      <c r="H123" s="7" t="s">
        <v>119</v>
      </c>
      <c r="I123" s="16" t="s">
        <v>168</v>
      </c>
      <c r="J123" s="35">
        <f>280.8+0.6</f>
        <v>281.40000000000003</v>
      </c>
    </row>
    <row r="124" spans="1:10" ht="19.5" customHeight="1">
      <c r="A124" s="65" t="s">
        <v>98</v>
      </c>
      <c r="B124" s="93"/>
      <c r="C124" s="93"/>
      <c r="D124" s="93"/>
      <c r="E124" s="94"/>
      <c r="F124" s="16" t="s">
        <v>21</v>
      </c>
      <c r="G124" s="16" t="s">
        <v>9</v>
      </c>
      <c r="H124" s="7"/>
      <c r="I124" s="16"/>
      <c r="J124" s="35">
        <f>J125</f>
        <v>80</v>
      </c>
    </row>
    <row r="125" spans="1:10" ht="23.25" customHeight="1">
      <c r="A125" s="65" t="s">
        <v>184</v>
      </c>
      <c r="B125" s="93"/>
      <c r="C125" s="93"/>
      <c r="D125" s="93"/>
      <c r="E125" s="94"/>
      <c r="F125" s="16" t="s">
        <v>21</v>
      </c>
      <c r="G125" s="16" t="s">
        <v>9</v>
      </c>
      <c r="H125" s="7" t="s">
        <v>117</v>
      </c>
      <c r="I125" s="16"/>
      <c r="J125" s="35">
        <f>J126</f>
        <v>80</v>
      </c>
    </row>
    <row r="126" spans="1:10" ht="74.25" customHeight="1">
      <c r="A126" s="65" t="s">
        <v>99</v>
      </c>
      <c r="B126" s="93"/>
      <c r="C126" s="93"/>
      <c r="D126" s="93"/>
      <c r="E126" s="94"/>
      <c r="F126" s="16" t="s">
        <v>21</v>
      </c>
      <c r="G126" s="16" t="s">
        <v>9</v>
      </c>
      <c r="H126" s="7" t="s">
        <v>116</v>
      </c>
      <c r="I126" s="16"/>
      <c r="J126" s="35">
        <f>J127</f>
        <v>80</v>
      </c>
    </row>
    <row r="127" spans="1:10" ht="30" customHeight="1">
      <c r="A127" s="65" t="s">
        <v>97</v>
      </c>
      <c r="B127" s="93"/>
      <c r="C127" s="93"/>
      <c r="D127" s="93"/>
      <c r="E127" s="94"/>
      <c r="F127" s="16" t="s">
        <v>21</v>
      </c>
      <c r="G127" s="16" t="s">
        <v>9</v>
      </c>
      <c r="H127" s="7" t="s">
        <v>116</v>
      </c>
      <c r="I127" s="16" t="s">
        <v>168</v>
      </c>
      <c r="J127" s="35">
        <v>80</v>
      </c>
    </row>
    <row r="128" spans="1:10" ht="17.25" customHeight="1">
      <c r="A128" s="62" t="s">
        <v>27</v>
      </c>
      <c r="B128" s="66"/>
      <c r="C128" s="66"/>
      <c r="D128" s="66"/>
      <c r="E128" s="67"/>
      <c r="F128" s="7" t="s">
        <v>14</v>
      </c>
      <c r="G128" s="7"/>
      <c r="H128" s="7"/>
      <c r="I128" s="7"/>
      <c r="J128" s="33">
        <f>J131+J136</f>
        <v>3089.9</v>
      </c>
    </row>
    <row r="129" spans="1:10" ht="17.25" customHeight="1">
      <c r="A129" s="85" t="s">
        <v>28</v>
      </c>
      <c r="B129" s="85"/>
      <c r="C129" s="85"/>
      <c r="D129" s="85"/>
      <c r="E129" s="85"/>
      <c r="F129" s="7" t="s">
        <v>14</v>
      </c>
      <c r="G129" s="7" t="s">
        <v>7</v>
      </c>
      <c r="H129" s="7"/>
      <c r="I129" s="7"/>
      <c r="J129" s="33">
        <v>3089.9</v>
      </c>
    </row>
    <row r="130" spans="1:10" ht="15" customHeight="1" hidden="1">
      <c r="A130" s="65" t="s">
        <v>82</v>
      </c>
      <c r="B130" s="66"/>
      <c r="C130" s="66"/>
      <c r="D130" s="66"/>
      <c r="E130" s="67"/>
      <c r="F130" s="7" t="s">
        <v>14</v>
      </c>
      <c r="G130" s="7" t="s">
        <v>7</v>
      </c>
      <c r="H130" s="7" t="s">
        <v>85</v>
      </c>
      <c r="I130" s="7"/>
      <c r="J130" s="33" t="e">
        <f>#REF!</f>
        <v>#REF!</v>
      </c>
    </row>
    <row r="131" spans="1:10" ht="26.25" customHeight="1">
      <c r="A131" s="95" t="s">
        <v>79</v>
      </c>
      <c r="B131" s="96"/>
      <c r="C131" s="96"/>
      <c r="D131" s="96"/>
      <c r="E131" s="97"/>
      <c r="F131" s="7" t="s">
        <v>14</v>
      </c>
      <c r="G131" s="7" t="s">
        <v>7</v>
      </c>
      <c r="H131" s="7" t="s">
        <v>114</v>
      </c>
      <c r="I131" s="7"/>
      <c r="J131" s="33">
        <f>J132</f>
        <v>3089.9</v>
      </c>
    </row>
    <row r="132" spans="1:10" ht="27" customHeight="1">
      <c r="A132" s="95" t="s">
        <v>56</v>
      </c>
      <c r="B132" s="96"/>
      <c r="C132" s="96"/>
      <c r="D132" s="96"/>
      <c r="E132" s="97"/>
      <c r="F132" s="7" t="s">
        <v>14</v>
      </c>
      <c r="G132" s="7" t="s">
        <v>7</v>
      </c>
      <c r="H132" s="7" t="s">
        <v>113</v>
      </c>
      <c r="I132" s="7"/>
      <c r="J132" s="33">
        <f>J133+J134+J135</f>
        <v>3089.9</v>
      </c>
    </row>
    <row r="133" spans="1:10" ht="18.75" customHeight="1">
      <c r="A133" s="65" t="s">
        <v>65</v>
      </c>
      <c r="B133" s="66"/>
      <c r="C133" s="66"/>
      <c r="D133" s="66"/>
      <c r="E133" s="67"/>
      <c r="F133" s="7" t="s">
        <v>14</v>
      </c>
      <c r="G133" s="7" t="s">
        <v>7</v>
      </c>
      <c r="H133" s="7" t="s">
        <v>113</v>
      </c>
      <c r="I133" s="7" t="s">
        <v>57</v>
      </c>
      <c r="J133" s="29">
        <f>1338.6+120+7.5+213.6+322.8+1.7+3.8</f>
        <v>2007.9999999999998</v>
      </c>
    </row>
    <row r="134" spans="1:10" ht="38.25" customHeight="1">
      <c r="A134" s="65" t="s">
        <v>63</v>
      </c>
      <c r="B134" s="66"/>
      <c r="C134" s="66"/>
      <c r="D134" s="66"/>
      <c r="E134" s="67"/>
      <c r="F134" s="7" t="s">
        <v>14</v>
      </c>
      <c r="G134" s="7" t="s">
        <v>7</v>
      </c>
      <c r="H134" s="7" t="s">
        <v>115</v>
      </c>
      <c r="I134" s="7" t="s">
        <v>44</v>
      </c>
      <c r="J134" s="29">
        <f>627.4+300+45+110-1.3-1.7-3.8</f>
        <v>1075.6000000000001</v>
      </c>
    </row>
    <row r="135" spans="1:10" ht="17.25" customHeight="1">
      <c r="A135" s="65" t="s">
        <v>45</v>
      </c>
      <c r="B135" s="66"/>
      <c r="C135" s="66"/>
      <c r="D135" s="66"/>
      <c r="E135" s="67"/>
      <c r="F135" s="7" t="s">
        <v>14</v>
      </c>
      <c r="G135" s="7" t="s">
        <v>7</v>
      </c>
      <c r="H135" s="7" t="s">
        <v>113</v>
      </c>
      <c r="I135" s="7" t="s">
        <v>46</v>
      </c>
      <c r="J135" s="29">
        <f>5+1.3</f>
        <v>6.3</v>
      </c>
    </row>
    <row r="136" spans="1:10" ht="22.5" customHeight="1" hidden="1">
      <c r="A136" s="65" t="s">
        <v>190</v>
      </c>
      <c r="B136" s="66"/>
      <c r="C136" s="66"/>
      <c r="D136" s="66"/>
      <c r="E136" s="67"/>
      <c r="F136" s="7" t="s">
        <v>14</v>
      </c>
      <c r="G136" s="7" t="s">
        <v>7</v>
      </c>
      <c r="H136" s="7" t="s">
        <v>191</v>
      </c>
      <c r="I136" s="7"/>
      <c r="J136" s="29">
        <f>J137</f>
        <v>0</v>
      </c>
    </row>
    <row r="137" spans="1:10" ht="20.25" customHeight="1" hidden="1">
      <c r="A137" s="65" t="s">
        <v>65</v>
      </c>
      <c r="B137" s="66"/>
      <c r="C137" s="66"/>
      <c r="D137" s="66"/>
      <c r="E137" s="67"/>
      <c r="F137" s="7" t="s">
        <v>14</v>
      </c>
      <c r="G137" s="7" t="s">
        <v>7</v>
      </c>
      <c r="H137" s="21" t="s">
        <v>191</v>
      </c>
      <c r="I137" s="7" t="s">
        <v>57</v>
      </c>
      <c r="J137" s="29">
        <v>0</v>
      </c>
    </row>
    <row r="138" spans="1:12" ht="13.5" customHeight="1">
      <c r="A138" s="85" t="s">
        <v>31</v>
      </c>
      <c r="B138" s="85"/>
      <c r="C138" s="85"/>
      <c r="D138" s="85"/>
      <c r="E138" s="85"/>
      <c r="F138" s="5"/>
      <c r="G138" s="5"/>
      <c r="H138" s="5"/>
      <c r="I138" s="5"/>
      <c r="J138" s="49">
        <f>J22+J68+J74+J79+J87+J112+J119+J128+J101+J108</f>
        <v>13153.199999999997</v>
      </c>
      <c r="L138" s="9"/>
    </row>
  </sheetData>
  <sheetProtection/>
  <mergeCells count="124">
    <mergeCell ref="A103:E103"/>
    <mergeCell ref="A108:E108"/>
    <mergeCell ref="A110:E110"/>
    <mergeCell ref="A111:E111"/>
    <mergeCell ref="A49:E49"/>
    <mergeCell ref="A50:E50"/>
    <mergeCell ref="A51:E51"/>
    <mergeCell ref="A67:E67"/>
    <mergeCell ref="A75:E75"/>
    <mergeCell ref="A46:E46"/>
    <mergeCell ref="A39:E39"/>
    <mergeCell ref="A53:E53"/>
    <mergeCell ref="A48:E48"/>
    <mergeCell ref="A62:E62"/>
    <mergeCell ref="A55:E55"/>
    <mergeCell ref="A52:E52"/>
    <mergeCell ref="A47:E47"/>
    <mergeCell ref="H8:J8"/>
    <mergeCell ref="E5:J5"/>
    <mergeCell ref="A123:E123"/>
    <mergeCell ref="A91:E91"/>
    <mergeCell ref="A101:E101"/>
    <mergeCell ref="A106:E106"/>
    <mergeCell ref="A78:E78"/>
    <mergeCell ref="A65:E65"/>
    <mergeCell ref="A35:E35"/>
    <mergeCell ref="A114:E114"/>
    <mergeCell ref="E2:J2"/>
    <mergeCell ref="G4:J4"/>
    <mergeCell ref="A18:J18"/>
    <mergeCell ref="A60:E60"/>
    <mergeCell ref="A63:E63"/>
    <mergeCell ref="A64:E64"/>
    <mergeCell ref="A30:E30"/>
    <mergeCell ref="A58:E58"/>
    <mergeCell ref="A25:E25"/>
    <mergeCell ref="A26:E26"/>
    <mergeCell ref="A33:E33"/>
    <mergeCell ref="A34:E34"/>
    <mergeCell ref="A138:E138"/>
    <mergeCell ref="A127:E127"/>
    <mergeCell ref="A125:E125"/>
    <mergeCell ref="A98:E98"/>
    <mergeCell ref="A99:E99"/>
    <mergeCell ref="A122:E122"/>
    <mergeCell ref="A100:E100"/>
    <mergeCell ref="A45:E45"/>
    <mergeCell ref="A134:E134"/>
    <mergeCell ref="A131:E131"/>
    <mergeCell ref="A81:E81"/>
    <mergeCell ref="A76:E76"/>
    <mergeCell ref="A113:E113"/>
    <mergeCell ref="A130:E130"/>
    <mergeCell ref="A124:E124"/>
    <mergeCell ref="A94:E94"/>
    <mergeCell ref="A104:E104"/>
    <mergeCell ref="A90:E90"/>
    <mergeCell ref="A57:E57"/>
    <mergeCell ref="A59:E59"/>
    <mergeCell ref="A86:E86"/>
    <mergeCell ref="A87:E87"/>
    <mergeCell ref="A89:E89"/>
    <mergeCell ref="A74:E74"/>
    <mergeCell ref="A68:E68"/>
    <mergeCell ref="A85:E85"/>
    <mergeCell ref="A70:E70"/>
    <mergeCell ref="A96:E96"/>
    <mergeCell ref="A97:E97"/>
    <mergeCell ref="A77:E77"/>
    <mergeCell ref="A79:E79"/>
    <mergeCell ref="A82:E82"/>
    <mergeCell ref="A93:E93"/>
    <mergeCell ref="A84:E84"/>
    <mergeCell ref="A88:E88"/>
    <mergeCell ref="A92:E92"/>
    <mergeCell ref="A80:E80"/>
    <mergeCell ref="A36:E36"/>
    <mergeCell ref="A43:E43"/>
    <mergeCell ref="A44:E44"/>
    <mergeCell ref="A37:E37"/>
    <mergeCell ref="A41:E41"/>
    <mergeCell ref="A38:E38"/>
    <mergeCell ref="A54:E54"/>
    <mergeCell ref="A83:E83"/>
    <mergeCell ref="A133:E133"/>
    <mergeCell ref="A121:E121"/>
    <mergeCell ref="A129:E129"/>
    <mergeCell ref="A118:E118"/>
    <mergeCell ref="A128:E128"/>
    <mergeCell ref="A95:E95"/>
    <mergeCell ref="A112:E112"/>
    <mergeCell ref="A105:E105"/>
    <mergeCell ref="A109:E109"/>
    <mergeCell ref="A102:E102"/>
    <mergeCell ref="A29:E29"/>
    <mergeCell ref="A40:E40"/>
    <mergeCell ref="A107:E107"/>
    <mergeCell ref="A56:E56"/>
    <mergeCell ref="A71:E71"/>
    <mergeCell ref="A73:E73"/>
    <mergeCell ref="A69:E69"/>
    <mergeCell ref="A66:E66"/>
    <mergeCell ref="A61:E61"/>
    <mergeCell ref="A72:E72"/>
    <mergeCell ref="A137:E137"/>
    <mergeCell ref="A115:E115"/>
    <mergeCell ref="A116:E116"/>
    <mergeCell ref="A119:E119"/>
    <mergeCell ref="A120:E120"/>
    <mergeCell ref="A117:E117"/>
    <mergeCell ref="A132:E132"/>
    <mergeCell ref="A135:E135"/>
    <mergeCell ref="A136:E136"/>
    <mergeCell ref="A126:E126"/>
    <mergeCell ref="A20:E20"/>
    <mergeCell ref="A21:E21"/>
    <mergeCell ref="A22:E22"/>
    <mergeCell ref="A27:E27"/>
    <mergeCell ref="A42:E42"/>
    <mergeCell ref="A28:E28"/>
    <mergeCell ref="A31:E31"/>
    <mergeCell ref="A32:E32"/>
    <mergeCell ref="A23:E23"/>
    <mergeCell ref="A24:E24"/>
  </mergeCells>
  <printOptions/>
  <pageMargins left="1.1811023622047245" right="0.2755905511811024" top="0.7874015748031497" bottom="0.7874015748031497" header="0.5118110236220472" footer="0.5118110236220472"/>
  <pageSetup fitToHeight="3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34"/>
  <sheetViews>
    <sheetView tabSelected="1" zoomScalePageLayoutView="0" workbookViewId="0" topLeftCell="A63">
      <selection activeCell="J66" sqref="J66"/>
    </sheetView>
  </sheetViews>
  <sheetFormatPr defaultColWidth="9.140625" defaultRowHeight="12.75"/>
  <cols>
    <col min="1" max="1" width="6.7109375" style="1" customWidth="1"/>
    <col min="2" max="2" width="5.57421875" style="1" customWidth="1"/>
    <col min="3" max="4" width="4.57421875" style="1" customWidth="1"/>
    <col min="5" max="5" width="24.57421875" style="1" customWidth="1"/>
    <col min="6" max="6" width="9.00390625" style="1" customWidth="1"/>
    <col min="7" max="7" width="10.8515625" style="1" customWidth="1"/>
    <col min="8" max="8" width="9.00390625" style="1" customWidth="1"/>
    <col min="9" max="9" width="14.7109375" style="1" customWidth="1"/>
    <col min="10" max="10" width="9.421875" style="1" customWidth="1"/>
    <col min="11" max="11" width="11.8515625" style="1" customWidth="1"/>
    <col min="12" max="16384" width="9.140625" style="1" customWidth="1"/>
  </cols>
  <sheetData>
    <row r="1" spans="6:11" ht="12.75">
      <c r="F1" s="27"/>
      <c r="G1" s="27"/>
      <c r="H1" s="27"/>
      <c r="I1" s="27"/>
      <c r="J1" s="27"/>
      <c r="K1" s="27" t="s">
        <v>202</v>
      </c>
    </row>
    <row r="2" spans="6:11" ht="12.75">
      <c r="F2" s="86" t="s">
        <v>179</v>
      </c>
      <c r="G2" s="86"/>
      <c r="H2" s="86"/>
      <c r="I2" s="86"/>
      <c r="J2" s="86"/>
      <c r="K2" s="86"/>
    </row>
    <row r="3" spans="6:11" ht="12.75">
      <c r="F3" s="27"/>
      <c r="G3" s="27"/>
      <c r="H3" s="27"/>
      <c r="I3" s="27"/>
      <c r="J3" s="27"/>
      <c r="K3" s="27" t="s">
        <v>206</v>
      </c>
    </row>
    <row r="4" spans="6:11" ht="12.75">
      <c r="F4" s="27"/>
      <c r="G4" s="27"/>
      <c r="H4" s="86" t="s">
        <v>180</v>
      </c>
      <c r="I4" s="86"/>
      <c r="J4" s="86"/>
      <c r="K4" s="86"/>
    </row>
    <row r="5" spans="6:11" ht="12.75">
      <c r="F5" s="86" t="s">
        <v>181</v>
      </c>
      <c r="G5" s="86"/>
      <c r="H5" s="86"/>
      <c r="I5" s="86"/>
      <c r="J5" s="86"/>
      <c r="K5" s="86"/>
    </row>
    <row r="6" spans="6:11" ht="12.75">
      <c r="F6" s="27"/>
      <c r="G6" s="27"/>
      <c r="H6" s="27"/>
      <c r="I6" s="27"/>
      <c r="J6" s="27"/>
      <c r="K6" s="27" t="s">
        <v>183</v>
      </c>
    </row>
    <row r="7" spans="6:11" ht="12.75">
      <c r="F7" s="27"/>
      <c r="G7" s="27"/>
      <c r="H7" s="27"/>
      <c r="I7" s="27"/>
      <c r="J7" s="27"/>
      <c r="K7" s="27" t="s">
        <v>182</v>
      </c>
    </row>
    <row r="8" spans="9:11" ht="12.75">
      <c r="I8" s="86" t="s">
        <v>186</v>
      </c>
      <c r="J8" s="86"/>
      <c r="K8" s="86"/>
    </row>
    <row r="11" spans="8:11" ht="12.75">
      <c r="H11" s="2"/>
      <c r="J11" s="2"/>
      <c r="K11" s="27" t="s">
        <v>96</v>
      </c>
    </row>
    <row r="12" spans="8:11" ht="12.75">
      <c r="H12" s="2"/>
      <c r="J12" s="2"/>
      <c r="K12" s="27" t="s">
        <v>1</v>
      </c>
    </row>
    <row r="13" spans="8:11" ht="12.75">
      <c r="H13" s="2"/>
      <c r="J13" s="2"/>
      <c r="K13" s="27" t="s">
        <v>2</v>
      </c>
    </row>
    <row r="14" spans="8:11" ht="12.75">
      <c r="H14" s="2"/>
      <c r="J14" s="2"/>
      <c r="K14" s="27" t="s">
        <v>167</v>
      </c>
    </row>
    <row r="15" spans="8:11" ht="12.75">
      <c r="H15" s="2"/>
      <c r="J15" s="2"/>
      <c r="K15" s="27" t="s">
        <v>109</v>
      </c>
    </row>
    <row r="16" ht="12.75">
      <c r="K16" s="27" t="s">
        <v>173</v>
      </c>
    </row>
    <row r="18" spans="1:12" ht="66" customHeight="1">
      <c r="A18" s="116" t="s">
        <v>164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47"/>
    </row>
    <row r="19" ht="12.75">
      <c r="K19" s="27" t="s">
        <v>32</v>
      </c>
    </row>
    <row r="20" spans="1:11" ht="22.5">
      <c r="A20" s="76" t="s">
        <v>3</v>
      </c>
      <c r="B20" s="76"/>
      <c r="C20" s="76"/>
      <c r="D20" s="76"/>
      <c r="E20" s="76"/>
      <c r="F20" s="42" t="s">
        <v>92</v>
      </c>
      <c r="G20" s="42" t="s">
        <v>4</v>
      </c>
      <c r="H20" s="43" t="s">
        <v>5</v>
      </c>
      <c r="I20" s="43" t="s">
        <v>39</v>
      </c>
      <c r="J20" s="43" t="s">
        <v>37</v>
      </c>
      <c r="K20" s="43" t="s">
        <v>33</v>
      </c>
    </row>
    <row r="21" spans="1:11" ht="12.75">
      <c r="A21" s="77">
        <v>1</v>
      </c>
      <c r="B21" s="77"/>
      <c r="C21" s="77"/>
      <c r="D21" s="77"/>
      <c r="E21" s="77"/>
      <c r="F21" s="10">
        <v>2</v>
      </c>
      <c r="G21" s="10">
        <v>3</v>
      </c>
      <c r="H21" s="10">
        <v>4</v>
      </c>
      <c r="I21" s="10">
        <v>5</v>
      </c>
      <c r="J21" s="10">
        <v>6</v>
      </c>
      <c r="K21" s="10">
        <v>7</v>
      </c>
    </row>
    <row r="22" spans="1:12" ht="15.75" customHeight="1">
      <c r="A22" s="62" t="s">
        <v>6</v>
      </c>
      <c r="B22" s="63"/>
      <c r="C22" s="63"/>
      <c r="D22" s="63"/>
      <c r="E22" s="64"/>
      <c r="F22" s="10">
        <v>835</v>
      </c>
      <c r="G22" s="7" t="s">
        <v>7</v>
      </c>
      <c r="H22" s="7"/>
      <c r="I22" s="7"/>
      <c r="J22" s="7"/>
      <c r="K22" s="33">
        <f>K28+K57+K53+K23+K42+K50</f>
        <v>5466.699999999999</v>
      </c>
      <c r="L22" s="26"/>
    </row>
    <row r="23" spans="1:11" ht="46.5" customHeight="1">
      <c r="A23" s="65" t="s">
        <v>10</v>
      </c>
      <c r="B23" s="66"/>
      <c r="C23" s="66"/>
      <c r="D23" s="66"/>
      <c r="E23" s="67"/>
      <c r="F23" s="10">
        <v>835</v>
      </c>
      <c r="G23" s="7" t="s">
        <v>7</v>
      </c>
      <c r="H23" s="7" t="s">
        <v>11</v>
      </c>
      <c r="I23" s="7"/>
      <c r="J23" s="7"/>
      <c r="K23" s="33">
        <f>K24</f>
        <v>938</v>
      </c>
    </row>
    <row r="24" spans="1:11" ht="32.25" customHeight="1">
      <c r="A24" s="95" t="s">
        <v>40</v>
      </c>
      <c r="B24" s="96"/>
      <c r="C24" s="96"/>
      <c r="D24" s="96"/>
      <c r="E24" s="97"/>
      <c r="F24" s="10">
        <v>835</v>
      </c>
      <c r="G24" s="7" t="s">
        <v>7</v>
      </c>
      <c r="H24" s="7" t="s">
        <v>11</v>
      </c>
      <c r="I24" s="7" t="s">
        <v>145</v>
      </c>
      <c r="J24" s="7"/>
      <c r="K24" s="33">
        <f>K25</f>
        <v>938</v>
      </c>
    </row>
    <row r="25" spans="1:11" ht="19.5" customHeight="1">
      <c r="A25" s="95" t="s">
        <v>41</v>
      </c>
      <c r="B25" s="96"/>
      <c r="C25" s="96"/>
      <c r="D25" s="96"/>
      <c r="E25" s="97"/>
      <c r="F25" s="10">
        <v>835</v>
      </c>
      <c r="G25" s="7" t="s">
        <v>7</v>
      </c>
      <c r="H25" s="7" t="s">
        <v>11</v>
      </c>
      <c r="I25" s="7" t="s">
        <v>148</v>
      </c>
      <c r="J25" s="7"/>
      <c r="K25" s="33">
        <f>K26</f>
        <v>938</v>
      </c>
    </row>
    <row r="26" spans="1:11" ht="32.25" customHeight="1">
      <c r="A26" s="65" t="s">
        <v>42</v>
      </c>
      <c r="B26" s="66"/>
      <c r="C26" s="66"/>
      <c r="D26" s="66"/>
      <c r="E26" s="67"/>
      <c r="F26" s="10">
        <v>835</v>
      </c>
      <c r="G26" s="7" t="s">
        <v>7</v>
      </c>
      <c r="H26" s="7" t="s">
        <v>11</v>
      </c>
      <c r="I26" s="7" t="s">
        <v>147</v>
      </c>
      <c r="J26" s="7"/>
      <c r="K26" s="33">
        <f>K27</f>
        <v>938</v>
      </c>
    </row>
    <row r="27" spans="1:11" ht="28.5" customHeight="1">
      <c r="A27" s="65" t="s">
        <v>64</v>
      </c>
      <c r="B27" s="66"/>
      <c r="C27" s="66"/>
      <c r="D27" s="66"/>
      <c r="E27" s="67"/>
      <c r="F27" s="10">
        <v>835</v>
      </c>
      <c r="G27" s="7" t="s">
        <v>7</v>
      </c>
      <c r="H27" s="7" t="s">
        <v>11</v>
      </c>
      <c r="I27" s="7" t="s">
        <v>147</v>
      </c>
      <c r="J27" s="7" t="s">
        <v>43</v>
      </c>
      <c r="K27" s="33">
        <v>938</v>
      </c>
    </row>
    <row r="28" spans="1:11" ht="49.5" customHeight="1">
      <c r="A28" s="70" t="s">
        <v>90</v>
      </c>
      <c r="B28" s="70"/>
      <c r="C28" s="70"/>
      <c r="D28" s="70"/>
      <c r="E28" s="70"/>
      <c r="F28" s="10">
        <v>835</v>
      </c>
      <c r="G28" s="7" t="s">
        <v>7</v>
      </c>
      <c r="H28" s="7" t="s">
        <v>12</v>
      </c>
      <c r="I28" s="7"/>
      <c r="J28" s="7"/>
      <c r="K28" s="33">
        <f>K35+K40+K29</f>
        <v>3947.1</v>
      </c>
    </row>
    <row r="29" spans="1:11" ht="19.5" customHeight="1">
      <c r="A29" s="98" t="s">
        <v>69</v>
      </c>
      <c r="B29" s="99"/>
      <c r="C29" s="99"/>
      <c r="D29" s="99"/>
      <c r="E29" s="100"/>
      <c r="F29" s="10">
        <v>835</v>
      </c>
      <c r="G29" s="7" t="s">
        <v>7</v>
      </c>
      <c r="H29" s="7" t="s">
        <v>12</v>
      </c>
      <c r="I29" s="7" t="s">
        <v>146</v>
      </c>
      <c r="J29" s="7"/>
      <c r="K29" s="33">
        <f>K30+K33</f>
        <v>39.1</v>
      </c>
    </row>
    <row r="30" spans="1:11" ht="27.75" customHeight="1">
      <c r="A30" s="72" t="s">
        <v>102</v>
      </c>
      <c r="B30" s="60"/>
      <c r="C30" s="60"/>
      <c r="D30" s="60"/>
      <c r="E30" s="61"/>
      <c r="F30" s="10">
        <v>835</v>
      </c>
      <c r="G30" s="7" t="s">
        <v>7</v>
      </c>
      <c r="H30" s="7" t="s">
        <v>12</v>
      </c>
      <c r="I30" s="7" t="s">
        <v>176</v>
      </c>
      <c r="J30" s="7"/>
      <c r="K30" s="33">
        <f>K31</f>
        <v>24.1</v>
      </c>
    </row>
    <row r="31" spans="1:11" ht="42" customHeight="1">
      <c r="A31" s="72" t="s">
        <v>103</v>
      </c>
      <c r="B31" s="60"/>
      <c r="C31" s="60"/>
      <c r="D31" s="60"/>
      <c r="E31" s="61"/>
      <c r="F31" s="10">
        <v>835</v>
      </c>
      <c r="G31" s="7" t="s">
        <v>7</v>
      </c>
      <c r="H31" s="7" t="s">
        <v>12</v>
      </c>
      <c r="I31" s="36" t="s">
        <v>175</v>
      </c>
      <c r="J31" s="7"/>
      <c r="K31" s="33">
        <f>K32</f>
        <v>24.1</v>
      </c>
    </row>
    <row r="32" spans="1:11" ht="18" customHeight="1">
      <c r="A32" s="65" t="s">
        <v>34</v>
      </c>
      <c r="B32" s="66"/>
      <c r="C32" s="66"/>
      <c r="D32" s="66"/>
      <c r="E32" s="67"/>
      <c r="F32" s="10">
        <v>835</v>
      </c>
      <c r="G32" s="7" t="s">
        <v>7</v>
      </c>
      <c r="H32" s="7" t="s">
        <v>12</v>
      </c>
      <c r="I32" s="36" t="s">
        <v>175</v>
      </c>
      <c r="J32" s="7" t="s">
        <v>58</v>
      </c>
      <c r="K32" s="33">
        <v>24.1</v>
      </c>
    </row>
    <row r="33" spans="1:11" ht="58.5" customHeight="1">
      <c r="A33" s="65" t="s">
        <v>151</v>
      </c>
      <c r="B33" s="66"/>
      <c r="C33" s="66"/>
      <c r="D33" s="66"/>
      <c r="E33" s="67"/>
      <c r="F33" s="10">
        <v>835</v>
      </c>
      <c r="G33" s="7" t="s">
        <v>7</v>
      </c>
      <c r="H33" s="7" t="s">
        <v>12</v>
      </c>
      <c r="I33" s="36" t="s">
        <v>149</v>
      </c>
      <c r="J33" s="7"/>
      <c r="K33" s="33">
        <f>K34</f>
        <v>15</v>
      </c>
    </row>
    <row r="34" spans="1:11" ht="18" customHeight="1">
      <c r="A34" s="65" t="s">
        <v>34</v>
      </c>
      <c r="B34" s="66"/>
      <c r="C34" s="66"/>
      <c r="D34" s="66"/>
      <c r="E34" s="67"/>
      <c r="F34" s="10">
        <v>835</v>
      </c>
      <c r="G34" s="7" t="s">
        <v>7</v>
      </c>
      <c r="H34" s="7" t="s">
        <v>12</v>
      </c>
      <c r="I34" s="36" t="s">
        <v>149</v>
      </c>
      <c r="J34" s="7" t="s">
        <v>58</v>
      </c>
      <c r="K34" s="33">
        <v>15</v>
      </c>
    </row>
    <row r="35" spans="1:11" ht="28.5" customHeight="1">
      <c r="A35" s="65" t="s">
        <v>40</v>
      </c>
      <c r="B35" s="66"/>
      <c r="C35" s="66"/>
      <c r="D35" s="66"/>
      <c r="E35" s="67"/>
      <c r="F35" s="10">
        <v>835</v>
      </c>
      <c r="G35" s="7" t="s">
        <v>7</v>
      </c>
      <c r="H35" s="7" t="s">
        <v>12</v>
      </c>
      <c r="I35" s="7" t="s">
        <v>145</v>
      </c>
      <c r="J35" s="7"/>
      <c r="K35" s="33">
        <f>K36</f>
        <v>3908</v>
      </c>
    </row>
    <row r="36" spans="1:11" ht="27" customHeight="1">
      <c r="A36" s="95" t="s">
        <v>42</v>
      </c>
      <c r="B36" s="96"/>
      <c r="C36" s="96"/>
      <c r="D36" s="96"/>
      <c r="E36" s="97"/>
      <c r="F36" s="10">
        <v>835</v>
      </c>
      <c r="G36" s="7" t="s">
        <v>7</v>
      </c>
      <c r="H36" s="7" t="s">
        <v>12</v>
      </c>
      <c r="I36" s="7" t="s">
        <v>144</v>
      </c>
      <c r="J36" s="7"/>
      <c r="K36" s="33">
        <f>K37+K38+K39</f>
        <v>3908</v>
      </c>
    </row>
    <row r="37" spans="1:11" ht="24.75" customHeight="1">
      <c r="A37" s="65" t="s">
        <v>64</v>
      </c>
      <c r="B37" s="66"/>
      <c r="C37" s="66"/>
      <c r="D37" s="66"/>
      <c r="E37" s="67"/>
      <c r="F37" s="10">
        <v>835</v>
      </c>
      <c r="G37" s="7" t="s">
        <v>7</v>
      </c>
      <c r="H37" s="7" t="s">
        <v>12</v>
      </c>
      <c r="I37" s="7" t="s">
        <v>144</v>
      </c>
      <c r="J37" s="7" t="s">
        <v>43</v>
      </c>
      <c r="K37" s="33">
        <v>2466.1</v>
      </c>
    </row>
    <row r="38" spans="1:11" ht="39" customHeight="1">
      <c r="A38" s="65" t="s">
        <v>63</v>
      </c>
      <c r="B38" s="66"/>
      <c r="C38" s="66"/>
      <c r="D38" s="66"/>
      <c r="E38" s="67"/>
      <c r="F38" s="10">
        <v>835</v>
      </c>
      <c r="G38" s="7" t="s">
        <v>7</v>
      </c>
      <c r="H38" s="7" t="s">
        <v>12</v>
      </c>
      <c r="I38" s="7" t="s">
        <v>155</v>
      </c>
      <c r="J38" s="7" t="s">
        <v>44</v>
      </c>
      <c r="K38" s="33">
        <f>831.9+400+150</f>
        <v>1381.9</v>
      </c>
    </row>
    <row r="39" spans="1:11" ht="18.75" customHeight="1">
      <c r="A39" s="65" t="s">
        <v>45</v>
      </c>
      <c r="B39" s="66"/>
      <c r="C39" s="66"/>
      <c r="D39" s="66"/>
      <c r="E39" s="67"/>
      <c r="F39" s="10">
        <v>835</v>
      </c>
      <c r="G39" s="7" t="s">
        <v>7</v>
      </c>
      <c r="H39" s="7" t="s">
        <v>12</v>
      </c>
      <c r="I39" s="7" t="s">
        <v>144</v>
      </c>
      <c r="J39" s="7" t="s">
        <v>46</v>
      </c>
      <c r="K39" s="33">
        <v>60</v>
      </c>
    </row>
    <row r="40" spans="1:11" ht="39" customHeight="1" hidden="1">
      <c r="A40" s="72" t="s">
        <v>101</v>
      </c>
      <c r="B40" s="60"/>
      <c r="C40" s="60"/>
      <c r="D40" s="60"/>
      <c r="E40" s="61"/>
      <c r="F40" s="10">
        <v>835</v>
      </c>
      <c r="G40" s="7" t="s">
        <v>7</v>
      </c>
      <c r="H40" s="7" t="s">
        <v>12</v>
      </c>
      <c r="I40" s="7" t="s">
        <v>84</v>
      </c>
      <c r="J40" s="7"/>
      <c r="K40" s="33"/>
    </row>
    <row r="41" spans="1:11" ht="28.5" customHeight="1" hidden="1">
      <c r="A41" s="65" t="s">
        <v>64</v>
      </c>
      <c r="B41" s="66"/>
      <c r="C41" s="66"/>
      <c r="D41" s="66"/>
      <c r="E41" s="67"/>
      <c r="F41" s="10">
        <v>835</v>
      </c>
      <c r="G41" s="7" t="s">
        <v>7</v>
      </c>
      <c r="H41" s="7" t="s">
        <v>12</v>
      </c>
      <c r="I41" s="7" t="s">
        <v>84</v>
      </c>
      <c r="J41" s="7" t="s">
        <v>43</v>
      </c>
      <c r="K41" s="33"/>
    </row>
    <row r="42" spans="1:11" ht="39.75" customHeight="1">
      <c r="A42" s="65" t="s">
        <v>67</v>
      </c>
      <c r="B42" s="66"/>
      <c r="C42" s="66"/>
      <c r="D42" s="66"/>
      <c r="E42" s="67"/>
      <c r="F42" s="10">
        <v>835</v>
      </c>
      <c r="G42" s="7" t="s">
        <v>7</v>
      </c>
      <c r="H42" s="7" t="s">
        <v>36</v>
      </c>
      <c r="I42" s="7"/>
      <c r="J42" s="7"/>
      <c r="K42" s="33">
        <f>K43+K47</f>
        <v>140</v>
      </c>
    </row>
    <row r="43" spans="1:11" ht="15" customHeight="1" hidden="1">
      <c r="A43" s="98" t="s">
        <v>69</v>
      </c>
      <c r="B43" s="99"/>
      <c r="C43" s="99"/>
      <c r="D43" s="99"/>
      <c r="E43" s="100"/>
      <c r="F43" s="10">
        <v>835</v>
      </c>
      <c r="G43" s="25" t="s">
        <v>7</v>
      </c>
      <c r="H43" s="25" t="s">
        <v>36</v>
      </c>
      <c r="I43" s="7" t="s">
        <v>70</v>
      </c>
      <c r="J43" s="7"/>
      <c r="K43" s="33">
        <f>K44</f>
        <v>0</v>
      </c>
    </row>
    <row r="44" spans="1:11" ht="43.5" customHeight="1" hidden="1">
      <c r="A44" s="72" t="s">
        <v>103</v>
      </c>
      <c r="B44" s="60"/>
      <c r="C44" s="60"/>
      <c r="D44" s="60"/>
      <c r="E44" s="61"/>
      <c r="F44" s="10">
        <v>835</v>
      </c>
      <c r="G44" s="25" t="s">
        <v>7</v>
      </c>
      <c r="H44" s="25" t="s">
        <v>36</v>
      </c>
      <c r="I44" s="7" t="s">
        <v>104</v>
      </c>
      <c r="J44" s="7"/>
      <c r="K44" s="33">
        <f>K45</f>
        <v>0</v>
      </c>
    </row>
    <row r="45" spans="1:11" ht="75.75" customHeight="1" hidden="1">
      <c r="A45" s="65" t="s">
        <v>91</v>
      </c>
      <c r="B45" s="93"/>
      <c r="C45" s="93"/>
      <c r="D45" s="93"/>
      <c r="E45" s="94"/>
      <c r="F45" s="10">
        <v>835</v>
      </c>
      <c r="G45" s="7" t="s">
        <v>7</v>
      </c>
      <c r="H45" s="7" t="s">
        <v>36</v>
      </c>
      <c r="I45" s="36" t="s">
        <v>94</v>
      </c>
      <c r="J45" s="7"/>
      <c r="K45" s="33">
        <f>K46</f>
        <v>0</v>
      </c>
    </row>
    <row r="46" spans="1:11" ht="15.75" customHeight="1" hidden="1">
      <c r="A46" s="65" t="s">
        <v>34</v>
      </c>
      <c r="B46" s="66"/>
      <c r="C46" s="66"/>
      <c r="D46" s="66"/>
      <c r="E46" s="67"/>
      <c r="F46" s="10">
        <v>835</v>
      </c>
      <c r="G46" s="7" t="s">
        <v>7</v>
      </c>
      <c r="H46" s="7" t="s">
        <v>36</v>
      </c>
      <c r="I46" s="36" t="s">
        <v>94</v>
      </c>
      <c r="J46" s="7" t="s">
        <v>58</v>
      </c>
      <c r="K46" s="33"/>
    </row>
    <row r="47" spans="1:11" ht="38.25" customHeight="1">
      <c r="A47" s="72" t="s">
        <v>103</v>
      </c>
      <c r="B47" s="60"/>
      <c r="C47" s="60"/>
      <c r="D47" s="60"/>
      <c r="E47" s="61"/>
      <c r="F47" s="10">
        <v>835</v>
      </c>
      <c r="G47" s="7" t="s">
        <v>7</v>
      </c>
      <c r="H47" s="7" t="s">
        <v>36</v>
      </c>
      <c r="I47" s="36" t="s">
        <v>156</v>
      </c>
      <c r="J47" s="7"/>
      <c r="K47" s="33">
        <f>K48</f>
        <v>140</v>
      </c>
    </row>
    <row r="48" spans="1:11" ht="53.25" customHeight="1">
      <c r="A48" s="65" t="s">
        <v>71</v>
      </c>
      <c r="B48" s="66"/>
      <c r="C48" s="66"/>
      <c r="D48" s="66"/>
      <c r="E48" s="67"/>
      <c r="F48" s="10">
        <v>835</v>
      </c>
      <c r="G48" s="7" t="s">
        <v>7</v>
      </c>
      <c r="H48" s="7" t="s">
        <v>36</v>
      </c>
      <c r="I48" s="36" t="s">
        <v>142</v>
      </c>
      <c r="J48" s="7"/>
      <c r="K48" s="33">
        <f>K49</f>
        <v>140</v>
      </c>
    </row>
    <row r="49" spans="1:11" ht="13.5" customHeight="1">
      <c r="A49" s="65" t="s">
        <v>34</v>
      </c>
      <c r="B49" s="66"/>
      <c r="C49" s="66"/>
      <c r="D49" s="66"/>
      <c r="E49" s="67"/>
      <c r="F49" s="10">
        <v>835</v>
      </c>
      <c r="G49" s="7" t="s">
        <v>7</v>
      </c>
      <c r="H49" s="7" t="s">
        <v>36</v>
      </c>
      <c r="I49" s="36" t="s">
        <v>142</v>
      </c>
      <c r="J49" s="7" t="s">
        <v>58</v>
      </c>
      <c r="K49" s="33">
        <v>140</v>
      </c>
    </row>
    <row r="50" spans="1:11" ht="17.25" customHeight="1">
      <c r="A50" s="65" t="s">
        <v>192</v>
      </c>
      <c r="B50" s="66"/>
      <c r="C50" s="66"/>
      <c r="D50" s="66"/>
      <c r="E50" s="67"/>
      <c r="F50" s="10">
        <v>835</v>
      </c>
      <c r="G50" s="7" t="s">
        <v>7</v>
      </c>
      <c r="H50" s="7" t="s">
        <v>189</v>
      </c>
      <c r="I50" s="36"/>
      <c r="J50" s="7"/>
      <c r="K50" s="33">
        <f>K52</f>
        <v>388.4</v>
      </c>
    </row>
    <row r="51" spans="1:11" ht="13.5" customHeight="1">
      <c r="A51" s="65" t="s">
        <v>193</v>
      </c>
      <c r="B51" s="66"/>
      <c r="C51" s="66"/>
      <c r="D51" s="66"/>
      <c r="E51" s="67"/>
      <c r="F51" s="10">
        <v>835</v>
      </c>
      <c r="G51" s="7" t="s">
        <v>7</v>
      </c>
      <c r="H51" s="7" t="s">
        <v>189</v>
      </c>
      <c r="I51" s="36" t="s">
        <v>194</v>
      </c>
      <c r="J51" s="7"/>
      <c r="K51" s="33">
        <f>K52</f>
        <v>388.4</v>
      </c>
    </row>
    <row r="52" spans="1:11" ht="12.75" customHeight="1">
      <c r="A52" s="65" t="s">
        <v>204</v>
      </c>
      <c r="B52" s="66"/>
      <c r="C52" s="66"/>
      <c r="D52" s="66"/>
      <c r="E52" s="67"/>
      <c r="F52" s="10">
        <v>835</v>
      </c>
      <c r="G52" s="7" t="s">
        <v>7</v>
      </c>
      <c r="H52" s="7" t="s">
        <v>189</v>
      </c>
      <c r="I52" s="36" t="s">
        <v>194</v>
      </c>
      <c r="J52" s="7" t="s">
        <v>203</v>
      </c>
      <c r="K52" s="33">
        <v>388.4</v>
      </c>
    </row>
    <row r="53" spans="1:11" ht="13.5" customHeight="1">
      <c r="A53" s="95" t="s">
        <v>13</v>
      </c>
      <c r="B53" s="96"/>
      <c r="C53" s="96"/>
      <c r="D53" s="96"/>
      <c r="E53" s="97"/>
      <c r="F53" s="10">
        <v>835</v>
      </c>
      <c r="G53" s="7" t="s">
        <v>7</v>
      </c>
      <c r="H53" s="7" t="s">
        <v>14</v>
      </c>
      <c r="I53" s="7"/>
      <c r="J53" s="7"/>
      <c r="K53" s="33">
        <f>K55</f>
        <v>10</v>
      </c>
    </row>
    <row r="54" spans="1:11" ht="13.5" customHeight="1">
      <c r="A54" s="95" t="s">
        <v>47</v>
      </c>
      <c r="B54" s="96"/>
      <c r="C54" s="96"/>
      <c r="D54" s="96"/>
      <c r="E54" s="97"/>
      <c r="F54" s="10">
        <v>835</v>
      </c>
      <c r="G54" s="7" t="s">
        <v>7</v>
      </c>
      <c r="H54" s="7" t="s">
        <v>14</v>
      </c>
      <c r="I54" s="7" t="s">
        <v>139</v>
      </c>
      <c r="J54" s="14"/>
      <c r="K54" s="33">
        <f>K55</f>
        <v>10</v>
      </c>
    </row>
    <row r="55" spans="1:11" ht="20.25" customHeight="1">
      <c r="A55" s="95" t="s">
        <v>48</v>
      </c>
      <c r="B55" s="96"/>
      <c r="C55" s="96"/>
      <c r="D55" s="96"/>
      <c r="E55" s="97"/>
      <c r="F55" s="10">
        <v>835</v>
      </c>
      <c r="G55" s="7" t="s">
        <v>7</v>
      </c>
      <c r="H55" s="7" t="s">
        <v>14</v>
      </c>
      <c r="I55" s="7" t="s">
        <v>140</v>
      </c>
      <c r="J55" s="14"/>
      <c r="K55" s="33">
        <f>K56</f>
        <v>10</v>
      </c>
    </row>
    <row r="56" spans="1:11" ht="15" customHeight="1">
      <c r="A56" s="65" t="s">
        <v>66</v>
      </c>
      <c r="B56" s="66"/>
      <c r="C56" s="66"/>
      <c r="D56" s="66"/>
      <c r="E56" s="67"/>
      <c r="F56" s="10">
        <v>835</v>
      </c>
      <c r="G56" s="7" t="s">
        <v>7</v>
      </c>
      <c r="H56" s="7" t="s">
        <v>14</v>
      </c>
      <c r="I56" s="7" t="s">
        <v>140</v>
      </c>
      <c r="J56" s="7" t="s">
        <v>49</v>
      </c>
      <c r="K56" s="33">
        <v>10</v>
      </c>
    </row>
    <row r="57" spans="1:11" ht="13.5" customHeight="1">
      <c r="A57" s="95" t="s">
        <v>15</v>
      </c>
      <c r="B57" s="101"/>
      <c r="C57" s="101"/>
      <c r="D57" s="101"/>
      <c r="E57" s="102"/>
      <c r="F57" s="10">
        <v>835</v>
      </c>
      <c r="G57" s="7" t="s">
        <v>7</v>
      </c>
      <c r="H57" s="7" t="s">
        <v>16</v>
      </c>
      <c r="I57" s="15"/>
      <c r="J57" s="7"/>
      <c r="K57" s="33">
        <f>K58+K61</f>
        <v>43.199999999999996</v>
      </c>
    </row>
    <row r="58" spans="1:11" ht="11.25" customHeight="1">
      <c r="A58" s="65" t="s">
        <v>50</v>
      </c>
      <c r="B58" s="66"/>
      <c r="C58" s="66"/>
      <c r="D58" s="66"/>
      <c r="E58" s="67"/>
      <c r="F58" s="10">
        <v>835</v>
      </c>
      <c r="G58" s="7" t="s">
        <v>7</v>
      </c>
      <c r="H58" s="7" t="s">
        <v>16</v>
      </c>
      <c r="I58" s="7" t="s">
        <v>133</v>
      </c>
      <c r="J58" s="7"/>
      <c r="K58" s="33">
        <f>K59</f>
        <v>0.4</v>
      </c>
    </row>
    <row r="59" spans="1:11" ht="131.25" customHeight="1">
      <c r="A59" s="112" t="s">
        <v>59</v>
      </c>
      <c r="B59" s="113"/>
      <c r="C59" s="113"/>
      <c r="D59" s="113"/>
      <c r="E59" s="114"/>
      <c r="F59" s="10">
        <v>835</v>
      </c>
      <c r="G59" s="7" t="s">
        <v>7</v>
      </c>
      <c r="H59" s="7" t="s">
        <v>16</v>
      </c>
      <c r="I59" s="7" t="s">
        <v>134</v>
      </c>
      <c r="J59" s="7"/>
      <c r="K59" s="33">
        <f>K60</f>
        <v>0.4</v>
      </c>
    </row>
    <row r="60" spans="1:11" ht="39" customHeight="1">
      <c r="A60" s="65" t="s">
        <v>63</v>
      </c>
      <c r="B60" s="66"/>
      <c r="C60" s="66"/>
      <c r="D60" s="66"/>
      <c r="E60" s="67"/>
      <c r="F60" s="10">
        <v>835</v>
      </c>
      <c r="G60" s="7" t="s">
        <v>7</v>
      </c>
      <c r="H60" s="7" t="s">
        <v>16</v>
      </c>
      <c r="I60" s="7" t="s">
        <v>134</v>
      </c>
      <c r="J60" s="7" t="s">
        <v>44</v>
      </c>
      <c r="K60" s="33">
        <v>0.4</v>
      </c>
    </row>
    <row r="61" spans="1:11" ht="30.75" customHeight="1">
      <c r="A61" s="95" t="s">
        <v>72</v>
      </c>
      <c r="B61" s="110"/>
      <c r="C61" s="110"/>
      <c r="D61" s="110"/>
      <c r="E61" s="111"/>
      <c r="F61" s="10">
        <v>835</v>
      </c>
      <c r="G61" s="7" t="s">
        <v>7</v>
      </c>
      <c r="H61" s="7" t="s">
        <v>16</v>
      </c>
      <c r="I61" s="7" t="s">
        <v>135</v>
      </c>
      <c r="J61" s="7"/>
      <c r="K61" s="33">
        <f>K63+K65+K66</f>
        <v>42.8</v>
      </c>
    </row>
    <row r="62" spans="1:15" ht="36" customHeight="1">
      <c r="A62" s="65" t="s">
        <v>73</v>
      </c>
      <c r="B62" s="66"/>
      <c r="C62" s="66"/>
      <c r="D62" s="66"/>
      <c r="E62" s="67"/>
      <c r="F62" s="10">
        <v>835</v>
      </c>
      <c r="G62" s="7" t="s">
        <v>7</v>
      </c>
      <c r="H62" s="7" t="s">
        <v>16</v>
      </c>
      <c r="I62" s="7" t="s">
        <v>136</v>
      </c>
      <c r="J62" s="7"/>
      <c r="K62" s="33">
        <f>K63</f>
        <v>4.9</v>
      </c>
      <c r="O62" s="9"/>
    </row>
    <row r="63" spans="1:11" ht="19.5" customHeight="1">
      <c r="A63" s="95" t="s">
        <v>45</v>
      </c>
      <c r="B63" s="96"/>
      <c r="C63" s="96"/>
      <c r="D63" s="96"/>
      <c r="E63" s="97"/>
      <c r="F63" s="10">
        <v>835</v>
      </c>
      <c r="G63" s="7" t="s">
        <v>7</v>
      </c>
      <c r="H63" s="7" t="s">
        <v>16</v>
      </c>
      <c r="I63" s="7" t="s">
        <v>157</v>
      </c>
      <c r="J63" s="36" t="s">
        <v>46</v>
      </c>
      <c r="K63" s="33">
        <f>3+1.9</f>
        <v>4.9</v>
      </c>
    </row>
    <row r="64" spans="1:11" ht="18.75" customHeight="1">
      <c r="A64" s="95" t="s">
        <v>15</v>
      </c>
      <c r="B64" s="101"/>
      <c r="C64" s="101"/>
      <c r="D64" s="101"/>
      <c r="E64" s="102"/>
      <c r="F64" s="10">
        <v>835</v>
      </c>
      <c r="G64" s="7" t="s">
        <v>7</v>
      </c>
      <c r="H64" s="7" t="s">
        <v>16</v>
      </c>
      <c r="I64" s="7" t="s">
        <v>137</v>
      </c>
      <c r="J64" s="36"/>
      <c r="K64" s="33">
        <f>K65</f>
        <v>27</v>
      </c>
    </row>
    <row r="65" spans="1:11" ht="43.5" customHeight="1">
      <c r="A65" s="65" t="s">
        <v>63</v>
      </c>
      <c r="B65" s="66"/>
      <c r="C65" s="66"/>
      <c r="D65" s="66"/>
      <c r="E65" s="67"/>
      <c r="F65" s="10">
        <v>835</v>
      </c>
      <c r="G65" s="7" t="s">
        <v>7</v>
      </c>
      <c r="H65" s="7" t="s">
        <v>16</v>
      </c>
      <c r="I65" s="7" t="s">
        <v>158</v>
      </c>
      <c r="J65" s="36" t="s">
        <v>44</v>
      </c>
      <c r="K65" s="33">
        <v>27</v>
      </c>
    </row>
    <row r="66" spans="1:11" ht="43.5" customHeight="1">
      <c r="A66" s="65" t="s">
        <v>177</v>
      </c>
      <c r="B66" s="66"/>
      <c r="C66" s="66"/>
      <c r="D66" s="66"/>
      <c r="E66" s="67"/>
      <c r="F66" s="10">
        <v>835</v>
      </c>
      <c r="G66" s="7" t="s">
        <v>7</v>
      </c>
      <c r="H66" s="7" t="s">
        <v>16</v>
      </c>
      <c r="I66" s="7" t="s">
        <v>205</v>
      </c>
      <c r="J66" s="36"/>
      <c r="K66" s="33">
        <f>K67+K69</f>
        <v>10.9</v>
      </c>
    </row>
    <row r="67" spans="1:11" ht="24.75" customHeight="1">
      <c r="A67" s="65" t="s">
        <v>201</v>
      </c>
      <c r="B67" s="66"/>
      <c r="C67" s="66"/>
      <c r="D67" s="66"/>
      <c r="E67" s="67"/>
      <c r="F67" s="10">
        <v>835</v>
      </c>
      <c r="G67" s="7" t="s">
        <v>7</v>
      </c>
      <c r="H67" s="7" t="s">
        <v>16</v>
      </c>
      <c r="I67" s="7" t="s">
        <v>178</v>
      </c>
      <c r="J67" s="36" t="s">
        <v>200</v>
      </c>
      <c r="K67" s="33">
        <v>9.3</v>
      </c>
    </row>
    <row r="68" spans="1:11" ht="0.75" customHeight="1" hidden="1">
      <c r="A68" s="65" t="s">
        <v>177</v>
      </c>
      <c r="B68" s="66"/>
      <c r="C68" s="66"/>
      <c r="D68" s="66"/>
      <c r="E68" s="67"/>
      <c r="F68" s="10">
        <v>835</v>
      </c>
      <c r="G68" s="7" t="s">
        <v>7</v>
      </c>
      <c r="H68" s="7" t="s">
        <v>16</v>
      </c>
      <c r="I68" s="7" t="s">
        <v>178</v>
      </c>
      <c r="J68" s="36"/>
      <c r="K68" s="33"/>
    </row>
    <row r="69" spans="1:11" ht="21" customHeight="1">
      <c r="A69" s="65" t="s">
        <v>45</v>
      </c>
      <c r="B69" s="66"/>
      <c r="C69" s="66"/>
      <c r="D69" s="66"/>
      <c r="E69" s="67"/>
      <c r="F69" s="10">
        <v>835</v>
      </c>
      <c r="G69" s="7" t="s">
        <v>7</v>
      </c>
      <c r="H69" s="7" t="s">
        <v>16</v>
      </c>
      <c r="I69" s="7" t="s">
        <v>178</v>
      </c>
      <c r="J69" s="36" t="s">
        <v>46</v>
      </c>
      <c r="K69" s="33">
        <v>1.6</v>
      </c>
    </row>
    <row r="70" spans="1:11" ht="20.25" customHeight="1">
      <c r="A70" s="62" t="s">
        <v>17</v>
      </c>
      <c r="B70" s="63"/>
      <c r="C70" s="63"/>
      <c r="D70" s="63"/>
      <c r="E70" s="64"/>
      <c r="F70" s="10">
        <v>835</v>
      </c>
      <c r="G70" s="7" t="s">
        <v>11</v>
      </c>
      <c r="H70" s="7"/>
      <c r="I70" s="7"/>
      <c r="J70" s="7"/>
      <c r="K70" s="34">
        <f>K71</f>
        <v>199.9</v>
      </c>
    </row>
    <row r="71" spans="1:11" ht="23.25" customHeight="1">
      <c r="A71" s="95" t="s">
        <v>60</v>
      </c>
      <c r="B71" s="96"/>
      <c r="C71" s="96"/>
      <c r="D71" s="96"/>
      <c r="E71" s="97"/>
      <c r="F71" s="10">
        <v>835</v>
      </c>
      <c r="G71" s="7" t="s">
        <v>11</v>
      </c>
      <c r="H71" s="7" t="s">
        <v>9</v>
      </c>
      <c r="I71" s="7"/>
      <c r="J71" s="7"/>
      <c r="K71" s="34">
        <f>K72</f>
        <v>199.9</v>
      </c>
    </row>
    <row r="72" spans="1:11" ht="14.25" customHeight="1">
      <c r="A72" s="65" t="s">
        <v>50</v>
      </c>
      <c r="B72" s="66"/>
      <c r="C72" s="66"/>
      <c r="D72" s="66"/>
      <c r="E72" s="67"/>
      <c r="F72" s="10">
        <v>835</v>
      </c>
      <c r="G72" s="7" t="s">
        <v>11</v>
      </c>
      <c r="H72" s="7" t="s">
        <v>9</v>
      </c>
      <c r="I72" s="7" t="s">
        <v>133</v>
      </c>
      <c r="J72" s="7"/>
      <c r="K72" s="34">
        <f>K73</f>
        <v>199.9</v>
      </c>
    </row>
    <row r="73" spans="1:11" ht="27" customHeight="1">
      <c r="A73" s="103" t="s">
        <v>51</v>
      </c>
      <c r="B73" s="104"/>
      <c r="C73" s="104"/>
      <c r="D73" s="104"/>
      <c r="E73" s="105"/>
      <c r="F73" s="10">
        <v>835</v>
      </c>
      <c r="G73" s="7" t="s">
        <v>11</v>
      </c>
      <c r="H73" s="7" t="s">
        <v>9</v>
      </c>
      <c r="I73" s="7" t="s">
        <v>132</v>
      </c>
      <c r="J73" s="7"/>
      <c r="K73" s="33">
        <f>K74+K75</f>
        <v>199.9</v>
      </c>
    </row>
    <row r="74" spans="1:11" ht="30" customHeight="1">
      <c r="A74" s="65" t="s">
        <v>64</v>
      </c>
      <c r="B74" s="66"/>
      <c r="C74" s="66"/>
      <c r="D74" s="66"/>
      <c r="E74" s="67"/>
      <c r="F74" s="10">
        <v>835</v>
      </c>
      <c r="G74" s="7" t="s">
        <v>11</v>
      </c>
      <c r="H74" s="7" t="s">
        <v>9</v>
      </c>
      <c r="I74" s="7" t="s">
        <v>132</v>
      </c>
      <c r="J74" s="7" t="s">
        <v>43</v>
      </c>
      <c r="K74" s="33">
        <v>194.3</v>
      </c>
    </row>
    <row r="75" spans="1:11" ht="42" customHeight="1">
      <c r="A75" s="65" t="s">
        <v>63</v>
      </c>
      <c r="B75" s="66"/>
      <c r="C75" s="66"/>
      <c r="D75" s="66"/>
      <c r="E75" s="67"/>
      <c r="F75" s="10">
        <v>835</v>
      </c>
      <c r="G75" s="7" t="s">
        <v>11</v>
      </c>
      <c r="H75" s="7" t="s">
        <v>9</v>
      </c>
      <c r="I75" s="7" t="s">
        <v>132</v>
      </c>
      <c r="J75" s="7" t="s">
        <v>44</v>
      </c>
      <c r="K75" s="34">
        <v>5.6</v>
      </c>
    </row>
    <row r="76" spans="1:11" ht="31.5" customHeight="1">
      <c r="A76" s="62" t="s">
        <v>18</v>
      </c>
      <c r="B76" s="63"/>
      <c r="C76" s="63"/>
      <c r="D76" s="63"/>
      <c r="E76" s="64"/>
      <c r="F76" s="10">
        <v>835</v>
      </c>
      <c r="G76" s="7" t="s">
        <v>9</v>
      </c>
      <c r="H76" s="7"/>
      <c r="I76" s="7"/>
      <c r="J76" s="7"/>
      <c r="K76" s="33">
        <f>K77</f>
        <v>22</v>
      </c>
    </row>
    <row r="77" spans="1:11" ht="12.75" customHeight="1">
      <c r="A77" s="70" t="s">
        <v>20</v>
      </c>
      <c r="B77" s="70"/>
      <c r="C77" s="70"/>
      <c r="D77" s="70"/>
      <c r="E77" s="70"/>
      <c r="F77" s="10">
        <v>835</v>
      </c>
      <c r="G77" s="7" t="s">
        <v>9</v>
      </c>
      <c r="H77" s="7" t="s">
        <v>21</v>
      </c>
      <c r="I77" s="16"/>
      <c r="J77" s="7"/>
      <c r="K77" s="33">
        <f>K78</f>
        <v>22</v>
      </c>
    </row>
    <row r="78" spans="1:11" ht="33" customHeight="1">
      <c r="A78" s="95" t="s">
        <v>106</v>
      </c>
      <c r="B78" s="96"/>
      <c r="C78" s="96"/>
      <c r="D78" s="96"/>
      <c r="E78" s="97"/>
      <c r="F78" s="10">
        <v>835</v>
      </c>
      <c r="G78" s="7" t="s">
        <v>9</v>
      </c>
      <c r="H78" s="17" t="s">
        <v>21</v>
      </c>
      <c r="I78" s="18" t="s">
        <v>159</v>
      </c>
      <c r="J78" s="19"/>
      <c r="K78" s="33">
        <f>K79</f>
        <v>22</v>
      </c>
    </row>
    <row r="79" spans="1:11" ht="24.75" customHeight="1">
      <c r="A79" s="103" t="s">
        <v>93</v>
      </c>
      <c r="B79" s="104"/>
      <c r="C79" s="104"/>
      <c r="D79" s="104"/>
      <c r="E79" s="105"/>
      <c r="F79" s="10">
        <v>835</v>
      </c>
      <c r="G79" s="7" t="s">
        <v>9</v>
      </c>
      <c r="H79" s="17" t="s">
        <v>21</v>
      </c>
      <c r="I79" s="18" t="s">
        <v>130</v>
      </c>
      <c r="J79" s="19"/>
      <c r="K79" s="33">
        <f>K80</f>
        <v>22</v>
      </c>
    </row>
    <row r="80" spans="1:11" ht="38.25" customHeight="1">
      <c r="A80" s="65" t="s">
        <v>63</v>
      </c>
      <c r="B80" s="66"/>
      <c r="C80" s="66"/>
      <c r="D80" s="66"/>
      <c r="E80" s="67"/>
      <c r="F80" s="10">
        <v>835</v>
      </c>
      <c r="G80" s="7" t="s">
        <v>9</v>
      </c>
      <c r="H80" s="17" t="s">
        <v>21</v>
      </c>
      <c r="I80" s="18" t="s">
        <v>130</v>
      </c>
      <c r="J80" s="19" t="s">
        <v>44</v>
      </c>
      <c r="K80" s="33">
        <f>44-22</f>
        <v>22</v>
      </c>
    </row>
    <row r="81" spans="1:11" ht="15" customHeight="1">
      <c r="A81" s="62" t="s">
        <v>24</v>
      </c>
      <c r="B81" s="63"/>
      <c r="C81" s="63"/>
      <c r="D81" s="63"/>
      <c r="E81" s="64"/>
      <c r="F81" s="10">
        <v>835</v>
      </c>
      <c r="G81" s="7" t="s">
        <v>25</v>
      </c>
      <c r="H81" s="7"/>
      <c r="I81" s="21"/>
      <c r="J81" s="7"/>
      <c r="K81" s="33">
        <f>K86+K82</f>
        <v>2293.4</v>
      </c>
    </row>
    <row r="82" spans="1:11" ht="15" customHeight="1">
      <c r="A82" s="62" t="s">
        <v>152</v>
      </c>
      <c r="B82" s="63"/>
      <c r="C82" s="63"/>
      <c r="D82" s="63"/>
      <c r="E82" s="64"/>
      <c r="F82" s="10">
        <v>835</v>
      </c>
      <c r="G82" s="7" t="s">
        <v>25</v>
      </c>
      <c r="H82" s="7" t="s">
        <v>11</v>
      </c>
      <c r="I82" s="7"/>
      <c r="J82" s="7"/>
      <c r="K82" s="33">
        <f>K84</f>
        <v>173.5</v>
      </c>
    </row>
    <row r="83" spans="1:11" ht="15" customHeight="1">
      <c r="A83" s="62" t="s">
        <v>170</v>
      </c>
      <c r="B83" s="63"/>
      <c r="C83" s="63"/>
      <c r="D83" s="63"/>
      <c r="E83" s="64"/>
      <c r="F83" s="10">
        <v>835</v>
      </c>
      <c r="G83" s="7" t="s">
        <v>25</v>
      </c>
      <c r="H83" s="7" t="s">
        <v>11</v>
      </c>
      <c r="I83" s="7"/>
      <c r="J83" s="7"/>
      <c r="K83" s="33"/>
    </row>
    <row r="84" spans="1:11" ht="26.25" customHeight="1">
      <c r="A84" s="65" t="s">
        <v>172</v>
      </c>
      <c r="B84" s="66"/>
      <c r="C84" s="66"/>
      <c r="D84" s="66"/>
      <c r="E84" s="67"/>
      <c r="F84" s="10">
        <v>835</v>
      </c>
      <c r="G84" s="7" t="s">
        <v>25</v>
      </c>
      <c r="H84" s="7" t="s">
        <v>11</v>
      </c>
      <c r="I84" s="7" t="s">
        <v>154</v>
      </c>
      <c r="J84" s="7"/>
      <c r="K84" s="33">
        <f>K85</f>
        <v>173.5</v>
      </c>
    </row>
    <row r="85" spans="1:11" ht="29.25" customHeight="1">
      <c r="A85" s="65" t="s">
        <v>63</v>
      </c>
      <c r="B85" s="66"/>
      <c r="C85" s="66"/>
      <c r="D85" s="66"/>
      <c r="E85" s="67"/>
      <c r="F85" s="10">
        <v>835</v>
      </c>
      <c r="G85" s="7" t="s">
        <v>25</v>
      </c>
      <c r="H85" s="7" t="s">
        <v>11</v>
      </c>
      <c r="I85" s="46" t="s">
        <v>154</v>
      </c>
      <c r="J85" s="7" t="s">
        <v>44</v>
      </c>
      <c r="K85" s="33">
        <v>173.5</v>
      </c>
    </row>
    <row r="86" spans="1:11" ht="13.5" customHeight="1">
      <c r="A86" s="70" t="s">
        <v>26</v>
      </c>
      <c r="B86" s="70"/>
      <c r="C86" s="70"/>
      <c r="D86" s="70"/>
      <c r="E86" s="70"/>
      <c r="F86" s="10">
        <v>835</v>
      </c>
      <c r="G86" s="7" t="s">
        <v>25</v>
      </c>
      <c r="H86" s="7" t="s">
        <v>9</v>
      </c>
      <c r="I86" s="16"/>
      <c r="J86" s="7"/>
      <c r="K86" s="33">
        <f>K87</f>
        <v>2119.9</v>
      </c>
    </row>
    <row r="87" spans="1:12" ht="36" customHeight="1">
      <c r="A87" s="70" t="s">
        <v>105</v>
      </c>
      <c r="B87" s="70"/>
      <c r="C87" s="70"/>
      <c r="D87" s="70"/>
      <c r="E87" s="70"/>
      <c r="F87" s="10">
        <v>835</v>
      </c>
      <c r="G87" s="7" t="s">
        <v>25</v>
      </c>
      <c r="H87" s="17" t="s">
        <v>9</v>
      </c>
      <c r="I87" s="16" t="s">
        <v>161</v>
      </c>
      <c r="J87" s="19"/>
      <c r="K87" s="33">
        <f>K88</f>
        <v>2119.9</v>
      </c>
      <c r="L87" s="9"/>
    </row>
    <row r="88" spans="1:12" ht="15" customHeight="1">
      <c r="A88" s="65" t="s">
        <v>76</v>
      </c>
      <c r="B88" s="66"/>
      <c r="C88" s="66"/>
      <c r="D88" s="66"/>
      <c r="E88" s="67"/>
      <c r="F88" s="10">
        <v>835</v>
      </c>
      <c r="G88" s="7" t="s">
        <v>25</v>
      </c>
      <c r="H88" s="17" t="s">
        <v>9</v>
      </c>
      <c r="I88" s="16" t="s">
        <v>128</v>
      </c>
      <c r="J88" s="19"/>
      <c r="K88" s="33">
        <f>K89+K93+K95+K97+K99</f>
        <v>2119.9</v>
      </c>
      <c r="L88" s="9"/>
    </row>
    <row r="89" spans="1:11" ht="12.75" customHeight="1">
      <c r="A89" s="95" t="s">
        <v>52</v>
      </c>
      <c r="B89" s="96"/>
      <c r="C89" s="96"/>
      <c r="D89" s="96"/>
      <c r="E89" s="97"/>
      <c r="F89" s="10">
        <v>835</v>
      </c>
      <c r="G89" s="7" t="s">
        <v>25</v>
      </c>
      <c r="H89" s="17" t="s">
        <v>9</v>
      </c>
      <c r="I89" s="22" t="s">
        <v>127</v>
      </c>
      <c r="J89" s="19"/>
      <c r="K89" s="33">
        <f>K90</f>
        <v>1609.6000000000001</v>
      </c>
    </row>
    <row r="90" spans="1:11" ht="43.5" customHeight="1">
      <c r="A90" s="65" t="s">
        <v>63</v>
      </c>
      <c r="B90" s="66"/>
      <c r="C90" s="66"/>
      <c r="D90" s="66"/>
      <c r="E90" s="67"/>
      <c r="F90" s="10">
        <v>835</v>
      </c>
      <c r="G90" s="7" t="s">
        <v>25</v>
      </c>
      <c r="H90" s="17" t="s">
        <v>9</v>
      </c>
      <c r="I90" s="22" t="s">
        <v>127</v>
      </c>
      <c r="J90" s="19" t="s">
        <v>44</v>
      </c>
      <c r="K90" s="33">
        <f>688.9+472.5+448.2</f>
        <v>1609.6000000000001</v>
      </c>
    </row>
    <row r="91" spans="1:11" ht="89.25" customHeight="1" hidden="1">
      <c r="A91" s="95" t="s">
        <v>53</v>
      </c>
      <c r="B91" s="96"/>
      <c r="C91" s="96"/>
      <c r="D91" s="96"/>
      <c r="E91" s="97"/>
      <c r="F91" s="10">
        <v>835</v>
      </c>
      <c r="G91" s="7" t="s">
        <v>25</v>
      </c>
      <c r="H91" s="17" t="s">
        <v>9</v>
      </c>
      <c r="I91" s="22" t="s">
        <v>77</v>
      </c>
      <c r="J91" s="19"/>
      <c r="K91" s="33">
        <f>K92</f>
        <v>30</v>
      </c>
    </row>
    <row r="92" spans="1:11" ht="36.75" customHeight="1" hidden="1">
      <c r="A92" s="65" t="s">
        <v>63</v>
      </c>
      <c r="B92" s="66"/>
      <c r="C92" s="66"/>
      <c r="D92" s="66"/>
      <c r="E92" s="67"/>
      <c r="F92" s="10">
        <v>835</v>
      </c>
      <c r="G92" s="11" t="s">
        <v>25</v>
      </c>
      <c r="H92" s="17" t="s">
        <v>9</v>
      </c>
      <c r="I92" s="22" t="s">
        <v>77</v>
      </c>
      <c r="J92" s="19" t="s">
        <v>44</v>
      </c>
      <c r="K92" s="33">
        <v>30</v>
      </c>
    </row>
    <row r="93" spans="1:11" ht="36.75" customHeight="1">
      <c r="A93" s="65" t="s">
        <v>53</v>
      </c>
      <c r="B93" s="66"/>
      <c r="C93" s="66"/>
      <c r="D93" s="66"/>
      <c r="E93" s="67"/>
      <c r="F93" s="10">
        <v>835</v>
      </c>
      <c r="G93" s="7" t="s">
        <v>25</v>
      </c>
      <c r="H93" s="17" t="s">
        <v>9</v>
      </c>
      <c r="I93" s="22" t="s">
        <v>125</v>
      </c>
      <c r="J93" s="19"/>
      <c r="K93" s="33">
        <f>K94</f>
        <v>100</v>
      </c>
    </row>
    <row r="94" spans="1:11" ht="36.75" customHeight="1">
      <c r="A94" s="65" t="s">
        <v>63</v>
      </c>
      <c r="B94" s="66"/>
      <c r="C94" s="66"/>
      <c r="D94" s="66"/>
      <c r="E94" s="67"/>
      <c r="F94" s="10">
        <v>835</v>
      </c>
      <c r="G94" s="7" t="s">
        <v>25</v>
      </c>
      <c r="H94" s="17" t="s">
        <v>9</v>
      </c>
      <c r="I94" s="22" t="s">
        <v>125</v>
      </c>
      <c r="J94" s="19" t="s">
        <v>44</v>
      </c>
      <c r="K94" s="33">
        <f>200-100</f>
        <v>100</v>
      </c>
    </row>
    <row r="95" spans="1:11" ht="36.75" customHeight="1">
      <c r="A95" s="95" t="s">
        <v>54</v>
      </c>
      <c r="B95" s="96"/>
      <c r="C95" s="96"/>
      <c r="D95" s="96"/>
      <c r="E95" s="97"/>
      <c r="F95" s="10">
        <v>835</v>
      </c>
      <c r="G95" s="7" t="s">
        <v>25</v>
      </c>
      <c r="H95" s="17" t="s">
        <v>9</v>
      </c>
      <c r="I95" s="22" t="s">
        <v>126</v>
      </c>
      <c r="J95" s="19"/>
      <c r="K95" s="33">
        <f>K96</f>
        <v>132.29999999999995</v>
      </c>
    </row>
    <row r="96" spans="1:11" ht="47.25" customHeight="1">
      <c r="A96" s="65" t="s">
        <v>63</v>
      </c>
      <c r="B96" s="66"/>
      <c r="C96" s="66"/>
      <c r="D96" s="66"/>
      <c r="E96" s="67"/>
      <c r="F96" s="10">
        <v>835</v>
      </c>
      <c r="G96" s="7" t="s">
        <v>25</v>
      </c>
      <c r="H96" s="17" t="s">
        <v>9</v>
      </c>
      <c r="I96" s="22" t="s">
        <v>126</v>
      </c>
      <c r="J96" s="19" t="s">
        <v>44</v>
      </c>
      <c r="K96" s="33">
        <f>306.4+10-34.1-150</f>
        <v>132.29999999999995</v>
      </c>
    </row>
    <row r="97" spans="1:11" ht="35.25" customHeight="1">
      <c r="A97" s="72" t="s">
        <v>196</v>
      </c>
      <c r="B97" s="60"/>
      <c r="C97" s="60"/>
      <c r="D97" s="60"/>
      <c r="E97" s="61"/>
      <c r="F97" s="10">
        <v>835</v>
      </c>
      <c r="G97" s="7" t="s">
        <v>25</v>
      </c>
      <c r="H97" s="17" t="s">
        <v>9</v>
      </c>
      <c r="I97" s="48" t="s">
        <v>195</v>
      </c>
      <c r="J97" s="19"/>
      <c r="K97" s="33">
        <f>K98</f>
        <v>139</v>
      </c>
    </row>
    <row r="98" spans="1:11" ht="35.25" customHeight="1">
      <c r="A98" s="65" t="s">
        <v>63</v>
      </c>
      <c r="B98" s="66"/>
      <c r="C98" s="66"/>
      <c r="D98" s="66"/>
      <c r="E98" s="67"/>
      <c r="F98" s="10">
        <v>835</v>
      </c>
      <c r="G98" s="7" t="s">
        <v>25</v>
      </c>
      <c r="H98" s="17" t="s">
        <v>9</v>
      </c>
      <c r="I98" s="48" t="s">
        <v>195</v>
      </c>
      <c r="J98" s="19" t="s">
        <v>44</v>
      </c>
      <c r="K98" s="33">
        <v>139</v>
      </c>
    </row>
    <row r="99" spans="1:11" ht="33.75" customHeight="1">
      <c r="A99" s="65" t="s">
        <v>198</v>
      </c>
      <c r="B99" s="66"/>
      <c r="C99" s="66"/>
      <c r="D99" s="66"/>
      <c r="E99" s="67"/>
      <c r="F99" s="10">
        <v>835</v>
      </c>
      <c r="G99" s="7" t="s">
        <v>25</v>
      </c>
      <c r="H99" s="17" t="s">
        <v>9</v>
      </c>
      <c r="I99" s="48" t="s">
        <v>197</v>
      </c>
      <c r="J99" s="19"/>
      <c r="K99" s="33">
        <f>K100</f>
        <v>139</v>
      </c>
    </row>
    <row r="100" spans="1:11" ht="34.5" customHeight="1">
      <c r="A100" s="65" t="s">
        <v>63</v>
      </c>
      <c r="B100" s="66"/>
      <c r="C100" s="66"/>
      <c r="D100" s="66"/>
      <c r="E100" s="67"/>
      <c r="F100" s="10">
        <v>835</v>
      </c>
      <c r="G100" s="7" t="s">
        <v>25</v>
      </c>
      <c r="H100" s="17" t="s">
        <v>9</v>
      </c>
      <c r="I100" s="48" t="s">
        <v>197</v>
      </c>
      <c r="J100" s="19" t="s">
        <v>44</v>
      </c>
      <c r="K100" s="33">
        <v>139</v>
      </c>
    </row>
    <row r="101" spans="1:11" ht="34.5" customHeight="1">
      <c r="A101" s="62" t="s">
        <v>187</v>
      </c>
      <c r="B101" s="63"/>
      <c r="C101" s="63"/>
      <c r="D101" s="63"/>
      <c r="E101" s="64"/>
      <c r="F101" s="10">
        <v>835</v>
      </c>
      <c r="G101" s="7" t="s">
        <v>189</v>
      </c>
      <c r="H101" s="17"/>
      <c r="I101" s="48"/>
      <c r="J101" s="19"/>
      <c r="K101" s="33">
        <f>K102</f>
        <v>56.4</v>
      </c>
    </row>
    <row r="102" spans="1:11" ht="18.75" customHeight="1">
      <c r="A102" s="65" t="s">
        <v>188</v>
      </c>
      <c r="B102" s="66"/>
      <c r="C102" s="66"/>
      <c r="D102" s="66"/>
      <c r="E102" s="67"/>
      <c r="F102" s="10">
        <v>835</v>
      </c>
      <c r="G102" s="7" t="s">
        <v>189</v>
      </c>
      <c r="H102" s="17" t="s">
        <v>189</v>
      </c>
      <c r="I102" s="48"/>
      <c r="J102" s="19"/>
      <c r="K102" s="33">
        <f>K103</f>
        <v>56.4</v>
      </c>
    </row>
    <row r="103" spans="1:11" ht="19.5" customHeight="1">
      <c r="A103" s="65" t="s">
        <v>190</v>
      </c>
      <c r="B103" s="66"/>
      <c r="C103" s="66"/>
      <c r="D103" s="66"/>
      <c r="E103" s="67"/>
      <c r="F103" s="10">
        <v>835</v>
      </c>
      <c r="G103" s="7" t="s">
        <v>189</v>
      </c>
      <c r="H103" s="17" t="s">
        <v>189</v>
      </c>
      <c r="I103" s="48" t="s">
        <v>191</v>
      </c>
      <c r="J103" s="19" t="s">
        <v>57</v>
      </c>
      <c r="K103" s="33">
        <f>77-20.6</f>
        <v>56.4</v>
      </c>
    </row>
    <row r="104" spans="1:11" ht="16.5" customHeight="1">
      <c r="A104" s="65" t="s">
        <v>108</v>
      </c>
      <c r="B104" s="66"/>
      <c r="C104" s="66"/>
      <c r="D104" s="66"/>
      <c r="E104" s="67"/>
      <c r="F104" s="10">
        <v>835</v>
      </c>
      <c r="G104" s="7" t="s">
        <v>35</v>
      </c>
      <c r="H104" s="7"/>
      <c r="I104" s="21"/>
      <c r="J104" s="7"/>
      <c r="K104" s="33">
        <f>K103</f>
        <v>56.4</v>
      </c>
    </row>
    <row r="105" spans="1:11" ht="18" customHeight="1">
      <c r="A105" s="62" t="s">
        <v>61</v>
      </c>
      <c r="B105" s="63"/>
      <c r="C105" s="63"/>
      <c r="D105" s="63"/>
      <c r="E105" s="64"/>
      <c r="F105" s="10">
        <v>835</v>
      </c>
      <c r="G105" s="7" t="s">
        <v>35</v>
      </c>
      <c r="H105" s="7" t="s">
        <v>7</v>
      </c>
      <c r="I105" s="15"/>
      <c r="J105" s="7"/>
      <c r="K105" s="33">
        <f>K106</f>
        <v>1663.5</v>
      </c>
    </row>
    <row r="106" spans="1:11" ht="16.5" customHeight="1">
      <c r="A106" s="65" t="s">
        <v>62</v>
      </c>
      <c r="B106" s="66"/>
      <c r="C106" s="66"/>
      <c r="D106" s="66"/>
      <c r="E106" s="67"/>
      <c r="F106" s="10">
        <v>835</v>
      </c>
      <c r="G106" s="7" t="s">
        <v>35</v>
      </c>
      <c r="H106" s="7" t="s">
        <v>7</v>
      </c>
      <c r="I106" s="7" t="s">
        <v>146</v>
      </c>
      <c r="J106" s="7"/>
      <c r="K106" s="33">
        <f>K107</f>
        <v>1663.5</v>
      </c>
    </row>
    <row r="107" spans="1:11" ht="22.5" customHeight="1">
      <c r="A107" s="65" t="s">
        <v>69</v>
      </c>
      <c r="B107" s="66"/>
      <c r="C107" s="66"/>
      <c r="D107" s="66"/>
      <c r="E107" s="67"/>
      <c r="F107" s="10">
        <v>835</v>
      </c>
      <c r="G107" s="7" t="s">
        <v>35</v>
      </c>
      <c r="H107" s="7" t="s">
        <v>7</v>
      </c>
      <c r="I107" s="7" t="s">
        <v>123</v>
      </c>
      <c r="J107" s="7"/>
      <c r="K107" s="33">
        <f>K108</f>
        <v>1663.5</v>
      </c>
    </row>
    <row r="108" spans="1:11" ht="39.75" customHeight="1">
      <c r="A108" s="72" t="s">
        <v>103</v>
      </c>
      <c r="B108" s="60"/>
      <c r="C108" s="60"/>
      <c r="D108" s="60"/>
      <c r="E108" s="61"/>
      <c r="F108" s="10">
        <v>835</v>
      </c>
      <c r="G108" s="7" t="s">
        <v>35</v>
      </c>
      <c r="H108" s="7" t="s">
        <v>7</v>
      </c>
      <c r="I108" s="7" t="s">
        <v>124</v>
      </c>
      <c r="J108" s="7"/>
      <c r="K108" s="33">
        <f>K109</f>
        <v>1663.5</v>
      </c>
    </row>
    <row r="109" spans="1:11" ht="42" customHeight="1">
      <c r="A109" s="65" t="s">
        <v>78</v>
      </c>
      <c r="B109" s="66"/>
      <c r="C109" s="66"/>
      <c r="D109" s="66"/>
      <c r="E109" s="67"/>
      <c r="F109" s="23">
        <v>835</v>
      </c>
      <c r="G109" s="7" t="s">
        <v>35</v>
      </c>
      <c r="H109" s="7" t="s">
        <v>7</v>
      </c>
      <c r="I109" s="7" t="s">
        <v>124</v>
      </c>
      <c r="J109" s="7" t="s">
        <v>58</v>
      </c>
      <c r="K109" s="33">
        <v>1663.5</v>
      </c>
    </row>
    <row r="110" spans="1:11" ht="0.75" customHeight="1" hidden="1">
      <c r="A110" s="65" t="s">
        <v>34</v>
      </c>
      <c r="B110" s="66"/>
      <c r="C110" s="66"/>
      <c r="D110" s="66"/>
      <c r="E110" s="67"/>
      <c r="F110" s="13">
        <v>835</v>
      </c>
      <c r="G110" s="7" t="s">
        <v>21</v>
      </c>
      <c r="H110" s="7"/>
      <c r="I110" s="7"/>
      <c r="J110" s="7"/>
      <c r="K110" s="33"/>
    </row>
    <row r="111" spans="1:11" ht="15" customHeight="1">
      <c r="A111" s="62" t="s">
        <v>29</v>
      </c>
      <c r="B111" s="63"/>
      <c r="C111" s="63"/>
      <c r="D111" s="63"/>
      <c r="E111" s="64"/>
      <c r="F111" s="13">
        <v>835</v>
      </c>
      <c r="G111" s="7" t="s">
        <v>21</v>
      </c>
      <c r="H111" s="7"/>
      <c r="I111" s="7"/>
      <c r="J111" s="7"/>
      <c r="K111" s="33">
        <f>K112+K116</f>
        <v>361.40000000000003</v>
      </c>
    </row>
    <row r="112" spans="1:11" ht="18.75" customHeight="1">
      <c r="A112" s="65" t="s">
        <v>30</v>
      </c>
      <c r="B112" s="66"/>
      <c r="C112" s="66"/>
      <c r="D112" s="66"/>
      <c r="E112" s="67"/>
      <c r="F112" s="13">
        <v>835</v>
      </c>
      <c r="G112" s="7" t="s">
        <v>21</v>
      </c>
      <c r="H112" s="7" t="s">
        <v>7</v>
      </c>
      <c r="I112" s="7"/>
      <c r="J112" s="7"/>
      <c r="K112" s="33">
        <f>K114</f>
        <v>281.40000000000003</v>
      </c>
    </row>
    <row r="113" spans="1:11" ht="19.5" customHeight="1">
      <c r="A113" s="65" t="s">
        <v>55</v>
      </c>
      <c r="B113" s="66"/>
      <c r="C113" s="66"/>
      <c r="D113" s="66"/>
      <c r="E113" s="67"/>
      <c r="F113" s="13">
        <v>835</v>
      </c>
      <c r="G113" s="16" t="s">
        <v>21</v>
      </c>
      <c r="H113" s="16" t="s">
        <v>7</v>
      </c>
      <c r="I113" s="7" t="s">
        <v>121</v>
      </c>
      <c r="J113" s="16"/>
      <c r="K113" s="35">
        <f>K114</f>
        <v>281.40000000000003</v>
      </c>
    </row>
    <row r="114" spans="1:11" ht="23.25" customHeight="1">
      <c r="A114" s="106" t="s">
        <v>80</v>
      </c>
      <c r="B114" s="107"/>
      <c r="C114" s="107"/>
      <c r="D114" s="107"/>
      <c r="E114" s="108"/>
      <c r="F114" s="4">
        <v>835</v>
      </c>
      <c r="G114" s="16" t="s">
        <v>21</v>
      </c>
      <c r="H114" s="16" t="s">
        <v>7</v>
      </c>
      <c r="I114" s="7" t="s">
        <v>120</v>
      </c>
      <c r="J114" s="16"/>
      <c r="K114" s="35">
        <f>K115</f>
        <v>281.40000000000003</v>
      </c>
    </row>
    <row r="115" spans="1:11" ht="24" customHeight="1">
      <c r="A115" s="106" t="s">
        <v>118</v>
      </c>
      <c r="B115" s="107"/>
      <c r="C115" s="107"/>
      <c r="D115" s="107"/>
      <c r="E115" s="108"/>
      <c r="F115" s="4">
        <v>835</v>
      </c>
      <c r="G115" s="16" t="s">
        <v>21</v>
      </c>
      <c r="H115" s="16" t="s">
        <v>7</v>
      </c>
      <c r="I115" s="7" t="s">
        <v>120</v>
      </c>
      <c r="J115" s="16" t="s">
        <v>168</v>
      </c>
      <c r="K115" s="35">
        <f>280.8+0.6</f>
        <v>281.40000000000003</v>
      </c>
    </row>
    <row r="116" spans="1:11" ht="20.25" customHeight="1">
      <c r="A116" s="65" t="s">
        <v>98</v>
      </c>
      <c r="B116" s="93"/>
      <c r="C116" s="93"/>
      <c r="D116" s="93"/>
      <c r="E116" s="94"/>
      <c r="F116" s="4">
        <v>835</v>
      </c>
      <c r="G116" s="16" t="s">
        <v>21</v>
      </c>
      <c r="H116" s="16" t="s">
        <v>9</v>
      </c>
      <c r="I116" s="7" t="s">
        <v>117</v>
      </c>
      <c r="J116" s="16"/>
      <c r="K116" s="35">
        <f>K117</f>
        <v>80</v>
      </c>
    </row>
    <row r="117" spans="1:11" ht="21" customHeight="1">
      <c r="A117" s="65" t="s">
        <v>184</v>
      </c>
      <c r="B117" s="93"/>
      <c r="C117" s="93"/>
      <c r="D117" s="93"/>
      <c r="E117" s="94"/>
      <c r="F117" s="4">
        <v>835</v>
      </c>
      <c r="G117" s="16" t="s">
        <v>21</v>
      </c>
      <c r="H117" s="16" t="s">
        <v>9</v>
      </c>
      <c r="I117" s="7" t="s">
        <v>116</v>
      </c>
      <c r="J117" s="16"/>
      <c r="K117" s="35">
        <f>K118</f>
        <v>80</v>
      </c>
    </row>
    <row r="118" spans="1:11" ht="69.75" customHeight="1">
      <c r="A118" s="65" t="s">
        <v>99</v>
      </c>
      <c r="B118" s="93"/>
      <c r="C118" s="93"/>
      <c r="D118" s="93"/>
      <c r="E118" s="94"/>
      <c r="F118" s="4">
        <v>835</v>
      </c>
      <c r="G118" s="16" t="s">
        <v>21</v>
      </c>
      <c r="H118" s="16" t="s">
        <v>9</v>
      </c>
      <c r="I118" s="7" t="s">
        <v>116</v>
      </c>
      <c r="J118" s="16" t="s">
        <v>168</v>
      </c>
      <c r="K118" s="35">
        <v>80</v>
      </c>
    </row>
    <row r="119" spans="1:11" ht="34.5" customHeight="1">
      <c r="A119" s="65" t="s">
        <v>97</v>
      </c>
      <c r="B119" s="93"/>
      <c r="C119" s="93"/>
      <c r="D119" s="93"/>
      <c r="E119" s="94"/>
      <c r="F119" s="4">
        <v>835</v>
      </c>
      <c r="G119" s="7" t="s">
        <v>14</v>
      </c>
      <c r="H119" s="7"/>
      <c r="I119" s="7"/>
      <c r="J119" s="7"/>
      <c r="K119" s="33">
        <v>80</v>
      </c>
    </row>
    <row r="120" spans="1:11" ht="16.5" customHeight="1">
      <c r="A120" s="62" t="s">
        <v>27</v>
      </c>
      <c r="B120" s="66"/>
      <c r="C120" s="66"/>
      <c r="D120" s="66"/>
      <c r="E120" s="67"/>
      <c r="F120" s="4">
        <v>835</v>
      </c>
      <c r="G120" s="7" t="s">
        <v>14</v>
      </c>
      <c r="H120" s="7" t="s">
        <v>7</v>
      </c>
      <c r="I120" s="7"/>
      <c r="J120" s="7"/>
      <c r="K120" s="33">
        <f>K121+K127</f>
        <v>3089.9</v>
      </c>
    </row>
    <row r="121" spans="1:11" ht="18" customHeight="1">
      <c r="A121" s="70" t="s">
        <v>28</v>
      </c>
      <c r="B121" s="70"/>
      <c r="C121" s="70"/>
      <c r="D121" s="70"/>
      <c r="E121" s="70"/>
      <c r="F121" s="4">
        <v>835</v>
      </c>
      <c r="G121" s="7" t="s">
        <v>14</v>
      </c>
      <c r="H121" s="7" t="s">
        <v>7</v>
      </c>
      <c r="I121" s="7" t="s">
        <v>160</v>
      </c>
      <c r="J121" s="7"/>
      <c r="K121" s="33">
        <f>K122</f>
        <v>3089.9</v>
      </c>
    </row>
    <row r="122" spans="1:11" ht="27.75" customHeight="1">
      <c r="A122" s="95" t="s">
        <v>79</v>
      </c>
      <c r="B122" s="96"/>
      <c r="C122" s="96"/>
      <c r="D122" s="96"/>
      <c r="E122" s="97"/>
      <c r="F122" s="4">
        <v>835</v>
      </c>
      <c r="G122" s="7" t="s">
        <v>14</v>
      </c>
      <c r="H122" s="7" t="s">
        <v>7</v>
      </c>
      <c r="I122" s="7" t="s">
        <v>115</v>
      </c>
      <c r="J122" s="7"/>
      <c r="K122" s="33">
        <f>K124+K125+K126</f>
        <v>3089.9</v>
      </c>
    </row>
    <row r="123" spans="1:13" ht="1.5" customHeight="1" hidden="1">
      <c r="A123" s="70" t="s">
        <v>56</v>
      </c>
      <c r="B123" s="70"/>
      <c r="C123" s="70"/>
      <c r="D123" s="70"/>
      <c r="E123" s="70"/>
      <c r="F123" s="4">
        <v>835</v>
      </c>
      <c r="G123" s="7" t="s">
        <v>14</v>
      </c>
      <c r="H123" s="7" t="s">
        <v>7</v>
      </c>
      <c r="I123" s="7" t="s">
        <v>83</v>
      </c>
      <c r="J123" s="7" t="s">
        <v>57</v>
      </c>
      <c r="K123" s="29">
        <v>1619</v>
      </c>
      <c r="M123" s="8"/>
    </row>
    <row r="124" spans="1:13" ht="19.5" customHeight="1">
      <c r="A124" s="115" t="s">
        <v>65</v>
      </c>
      <c r="B124" s="115"/>
      <c r="C124" s="115"/>
      <c r="D124" s="115"/>
      <c r="E124" s="115"/>
      <c r="F124" s="4">
        <v>835</v>
      </c>
      <c r="G124" s="7" t="s">
        <v>14</v>
      </c>
      <c r="H124" s="7" t="s">
        <v>7</v>
      </c>
      <c r="I124" s="7" t="s">
        <v>113</v>
      </c>
      <c r="J124" s="7" t="s">
        <v>57</v>
      </c>
      <c r="K124" s="29">
        <f>1466.1+213.6+322.8+1.7+3.8</f>
        <v>2007.9999999999998</v>
      </c>
      <c r="M124" s="8"/>
    </row>
    <row r="125" spans="1:11" ht="27" customHeight="1">
      <c r="A125" s="65" t="s">
        <v>108</v>
      </c>
      <c r="B125" s="66"/>
      <c r="C125" s="66"/>
      <c r="D125" s="66"/>
      <c r="E125" s="67"/>
      <c r="F125" s="4">
        <v>835</v>
      </c>
      <c r="G125" s="7" t="s">
        <v>14</v>
      </c>
      <c r="H125" s="7" t="s">
        <v>7</v>
      </c>
      <c r="I125" s="7" t="s">
        <v>113</v>
      </c>
      <c r="J125" s="7" t="s">
        <v>44</v>
      </c>
      <c r="K125" s="29">
        <f>927.4+45+110-1.3-1.7-3.8</f>
        <v>1075.6000000000001</v>
      </c>
    </row>
    <row r="126" spans="1:11" ht="48" customHeight="1">
      <c r="A126" s="115" t="s">
        <v>63</v>
      </c>
      <c r="B126" s="115"/>
      <c r="C126" s="115"/>
      <c r="D126" s="115"/>
      <c r="E126" s="115"/>
      <c r="F126" s="4">
        <v>835</v>
      </c>
      <c r="G126" s="7" t="s">
        <v>14</v>
      </c>
      <c r="H126" s="7" t="s">
        <v>7</v>
      </c>
      <c r="I126" s="7" t="s">
        <v>113</v>
      </c>
      <c r="J126" s="7" t="s">
        <v>46</v>
      </c>
      <c r="K126" s="29">
        <f>5+1.3</f>
        <v>6.3</v>
      </c>
    </row>
    <row r="127" spans="1:11" ht="15.75" customHeight="1" hidden="1">
      <c r="A127" s="115" t="s">
        <v>45</v>
      </c>
      <c r="B127" s="115"/>
      <c r="C127" s="115"/>
      <c r="D127" s="115"/>
      <c r="E127" s="115"/>
      <c r="F127" s="4">
        <v>835</v>
      </c>
      <c r="G127" s="7" t="s">
        <v>14</v>
      </c>
      <c r="H127" s="7" t="s">
        <v>7</v>
      </c>
      <c r="I127" s="48" t="s">
        <v>191</v>
      </c>
      <c r="J127" s="7"/>
      <c r="K127" s="29">
        <v>0</v>
      </c>
    </row>
    <row r="128" spans="1:11" ht="0.75" customHeight="1" hidden="1">
      <c r="A128" s="65" t="s">
        <v>190</v>
      </c>
      <c r="B128" s="66"/>
      <c r="C128" s="66"/>
      <c r="D128" s="66"/>
      <c r="E128" s="67"/>
      <c r="F128" s="4">
        <v>835</v>
      </c>
      <c r="G128" s="7" t="s">
        <v>14</v>
      </c>
      <c r="H128" s="7" t="s">
        <v>7</v>
      </c>
      <c r="I128" s="48" t="s">
        <v>191</v>
      </c>
      <c r="J128" s="7" t="s">
        <v>57</v>
      </c>
      <c r="K128" s="29">
        <v>0</v>
      </c>
    </row>
    <row r="129" spans="1:13" ht="12.75">
      <c r="A129" s="85" t="s">
        <v>31</v>
      </c>
      <c r="B129" s="85"/>
      <c r="C129" s="85"/>
      <c r="D129" s="85"/>
      <c r="E129" s="85"/>
      <c r="F129" s="14"/>
      <c r="G129" s="5"/>
      <c r="H129" s="5"/>
      <c r="I129" s="5"/>
      <c r="J129" s="5"/>
      <c r="K129" s="28">
        <f>K120+K111+K105++K101++K81+K76+K70+K57+K53+K50+K49+K36+K29++K23</f>
        <v>13153.199999999999</v>
      </c>
      <c r="M129" s="9"/>
    </row>
    <row r="130" ht="12.75">
      <c r="M130" s="9"/>
    </row>
    <row r="134" ht="12.75">
      <c r="L134" s="8"/>
    </row>
  </sheetData>
  <sheetProtection/>
  <mergeCells count="115">
    <mergeCell ref="A128:E128"/>
    <mergeCell ref="A50:E50"/>
    <mergeCell ref="A51:E51"/>
    <mergeCell ref="A52:E52"/>
    <mergeCell ref="A69:E69"/>
    <mergeCell ref="A63:E63"/>
    <mergeCell ref="A72:E72"/>
    <mergeCell ref="A70:E70"/>
    <mergeCell ref="A68:E68"/>
    <mergeCell ref="A97:E97"/>
    <mergeCell ref="A39:E39"/>
    <mergeCell ref="A40:E40"/>
    <mergeCell ref="A58:E58"/>
    <mergeCell ref="A59:E59"/>
    <mergeCell ref="A43:E43"/>
    <mergeCell ref="A28:E28"/>
    <mergeCell ref="A44:E44"/>
    <mergeCell ref="A53:E53"/>
    <mergeCell ref="A54:E54"/>
    <mergeCell ref="A41:E41"/>
    <mergeCell ref="A25:E25"/>
    <mergeCell ref="A29:E29"/>
    <mergeCell ref="A35:E35"/>
    <mergeCell ref="A34:E34"/>
    <mergeCell ref="A22:E22"/>
    <mergeCell ref="A32:E32"/>
    <mergeCell ref="A24:E24"/>
    <mergeCell ref="A23:E23"/>
    <mergeCell ref="A31:E31"/>
    <mergeCell ref="A26:E26"/>
    <mergeCell ref="F2:K2"/>
    <mergeCell ref="H4:K4"/>
    <mergeCell ref="F5:K5"/>
    <mergeCell ref="A49:E49"/>
    <mergeCell ref="A56:E56"/>
    <mergeCell ref="A57:E57"/>
    <mergeCell ref="I8:K8"/>
    <mergeCell ref="A18:K18"/>
    <mergeCell ref="A20:E20"/>
    <mergeCell ref="A21:E21"/>
    <mergeCell ref="A27:E27"/>
    <mergeCell ref="A30:E30"/>
    <mergeCell ref="A61:E61"/>
    <mergeCell ref="A45:E45"/>
    <mergeCell ref="A46:E46"/>
    <mergeCell ref="A47:E47"/>
    <mergeCell ref="A48:E48"/>
    <mergeCell ref="A60:E60"/>
    <mergeCell ref="A55:E55"/>
    <mergeCell ref="A33:E33"/>
    <mergeCell ref="A36:E36"/>
    <mergeCell ref="A37:E37"/>
    <mergeCell ref="A38:E38"/>
    <mergeCell ref="A42:E42"/>
    <mergeCell ref="A79:E79"/>
    <mergeCell ref="A80:E80"/>
    <mergeCell ref="A71:E71"/>
    <mergeCell ref="A64:E64"/>
    <mergeCell ref="A65:E65"/>
    <mergeCell ref="A62:E62"/>
    <mergeCell ref="A75:E75"/>
    <mergeCell ref="A76:E76"/>
    <mergeCell ref="A77:E77"/>
    <mergeCell ref="A73:E73"/>
    <mergeCell ref="A74:E74"/>
    <mergeCell ref="A78:E78"/>
    <mergeCell ref="A129:E129"/>
    <mergeCell ref="A125:E125"/>
    <mergeCell ref="A115:E115"/>
    <mergeCell ref="A89:E89"/>
    <mergeCell ref="A118:E118"/>
    <mergeCell ref="A124:E124"/>
    <mergeCell ref="A122:E122"/>
    <mergeCell ref="A101:E101"/>
    <mergeCell ref="A103:E103"/>
    <mergeCell ref="A106:E106"/>
    <mergeCell ref="A86:E86"/>
    <mergeCell ref="A81:E81"/>
    <mergeCell ref="A104:E104"/>
    <mergeCell ref="A82:E82"/>
    <mergeCell ref="A84:E84"/>
    <mergeCell ref="A85:E85"/>
    <mergeCell ref="A83:E83"/>
    <mergeCell ref="A95:E95"/>
    <mergeCell ref="A96:E96"/>
    <mergeCell ref="A121:E121"/>
    <mergeCell ref="A111:E111"/>
    <mergeCell ref="A112:E112"/>
    <mergeCell ref="A107:E107"/>
    <mergeCell ref="A87:E87"/>
    <mergeCell ref="A88:E88"/>
    <mergeCell ref="A90:E90"/>
    <mergeCell ref="A116:E116"/>
    <mergeCell ref="A94:E94"/>
    <mergeCell ref="A110:E110"/>
    <mergeCell ref="A117:E117"/>
    <mergeCell ref="A127:E127"/>
    <mergeCell ref="A108:E108"/>
    <mergeCell ref="A98:E98"/>
    <mergeCell ref="A99:E99"/>
    <mergeCell ref="A100:E100"/>
    <mergeCell ref="A123:E123"/>
    <mergeCell ref="A126:E126"/>
    <mergeCell ref="A109:E109"/>
    <mergeCell ref="A113:E113"/>
    <mergeCell ref="A67:E67"/>
    <mergeCell ref="A66:E66"/>
    <mergeCell ref="A119:E119"/>
    <mergeCell ref="A120:E120"/>
    <mergeCell ref="A114:E114"/>
    <mergeCell ref="A102:E102"/>
    <mergeCell ref="A91:E91"/>
    <mergeCell ref="A92:E92"/>
    <mergeCell ref="A105:E105"/>
    <mergeCell ref="A93:E93"/>
  </mergeCells>
  <printOptions/>
  <pageMargins left="1.1811023622047245" right="0.2755905511811024" top="0.7874015748031497" bottom="0.7874015748031497" header="0.5118110236220472" footer="0.5118110236220472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Тасина</cp:lastModifiedBy>
  <cp:lastPrinted>2017-11-07T07:32:54Z</cp:lastPrinted>
  <dcterms:created xsi:type="dcterms:W3CDTF">1996-10-08T23:32:33Z</dcterms:created>
  <dcterms:modified xsi:type="dcterms:W3CDTF">2017-11-07T07:33:16Z</dcterms:modified>
  <cp:category/>
  <cp:version/>
  <cp:contentType/>
  <cp:contentStatus/>
</cp:coreProperties>
</file>