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95" firstSheet="8" activeTab="8"/>
  </bookViews>
  <sheets>
    <sheet name="1 Объем доходов" sheetId="1" r:id="rId1"/>
    <sheet name="2 нормы доходов" sheetId="2" r:id="rId2"/>
    <sheet name="3 перечень кодов" sheetId="3" r:id="rId3"/>
    <sheet name="4 дефицит" sheetId="4" r:id="rId4"/>
    <sheet name="5 расх раз. подр 09" sheetId="5" r:id="rId5"/>
    <sheet name="6ведом. 09" sheetId="6" r:id="rId6"/>
    <sheet name="7 цел прогр 09" sheetId="7" r:id="rId7"/>
    <sheet name="8полномочия 09" sheetId="8" r:id="rId8"/>
    <sheet name="9 объем дох 13-14" sheetId="9" r:id="rId9"/>
    <sheet name="10 расх разд под 13-14" sheetId="10" r:id="rId10"/>
    <sheet name="11 расх ведом 13-14" sheetId="11" r:id="rId11"/>
    <sheet name="12 полномочия 13-14" sheetId="12" r:id="rId12"/>
    <sheet name="Дефицит 10-11" sheetId="13" r:id="rId13"/>
    <sheet name="15целев.про13-14" sheetId="14" r:id="rId14"/>
    <sheet name="14 прил" sheetId="15" r:id="rId15"/>
  </sheets>
  <definedNames/>
  <calcPr fullCalcOnLoad="1"/>
</workbook>
</file>

<file path=xl/sharedStrings.xml><?xml version="1.0" encoding="utf-8"?>
<sst xmlns="http://schemas.openxmlformats.org/spreadsheetml/2006/main" count="1280" uniqueCount="375">
  <si>
    <t>Приложение 3</t>
  </si>
  <si>
    <t xml:space="preserve">к решению Совета поселения </t>
  </si>
  <si>
    <t>Подраздел</t>
  </si>
  <si>
    <t>Раздел</t>
  </si>
  <si>
    <t>Наименование</t>
  </si>
  <si>
    <t>Общегосударственные вопросы</t>
  </si>
  <si>
    <t>Функционирование законодательных (представительных) органов местного самоуправления</t>
  </si>
  <si>
    <t>Функционирование  местной администрации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</si>
  <si>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</si>
  <si>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</si>
  <si>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</si>
  <si>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</si>
  <si>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безопасностью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</si>
  <si>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</si>
  <si>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</si>
  <si>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</si>
  <si>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</si>
  <si>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</si>
  <si>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</si>
  <si>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</si>
  <si>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</si>
  <si>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 и спорт</t>
  </si>
  <si>
    <t>Спорт и физическая культура</t>
  </si>
  <si>
    <t>Межбюджетные трансферты</t>
  </si>
  <si>
    <t>Итого расходов</t>
  </si>
  <si>
    <t>01</t>
  </si>
  <si>
    <t>03</t>
  </si>
  <si>
    <t>04</t>
  </si>
  <si>
    <t>02</t>
  </si>
  <si>
    <t>09</t>
  </si>
  <si>
    <t>10</t>
  </si>
  <si>
    <t>05</t>
  </si>
  <si>
    <t>07</t>
  </si>
  <si>
    <t>08</t>
  </si>
  <si>
    <t>11</t>
  </si>
  <si>
    <t>Приложение 4</t>
  </si>
  <si>
    <t xml:space="preserve">Целевая статья </t>
  </si>
  <si>
    <t>Руководство и управление в сфере установленных функций</t>
  </si>
  <si>
    <t>0020000</t>
  </si>
  <si>
    <t>500</t>
  </si>
  <si>
    <t>Центральный аппарат</t>
  </si>
  <si>
    <t>Глава местной администрации</t>
  </si>
  <si>
    <t>0020400</t>
  </si>
  <si>
    <t>0020800</t>
  </si>
  <si>
    <t>0700500</t>
  </si>
  <si>
    <t>Осуществление первичного воинского учета на территориях, где отсутствуют военные комиссариаты</t>
  </si>
  <si>
    <t>Мероприятия по проведению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</si>
  <si>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</si>
  <si>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</si>
  <si>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</si>
  <si>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2470000</t>
  </si>
  <si>
    <t>2479900</t>
  </si>
  <si>
    <t>Поддержка жилищного хозяйства</t>
  </si>
  <si>
    <t>Мероприятия в области жилищного хозяйства</t>
  </si>
  <si>
    <t>3500000</t>
  </si>
  <si>
    <t>Поддержка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</si>
  <si>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</si>
  <si>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</si>
  <si>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</si>
  <si>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</si>
  <si>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6000100</t>
  </si>
  <si>
    <t>6000200</t>
  </si>
  <si>
    <t>6000300</t>
  </si>
  <si>
    <t>6000400</t>
  </si>
  <si>
    <t>6000500</t>
  </si>
  <si>
    <t>Организационно-воспитательная работа с молодежью</t>
  </si>
  <si>
    <t>Проведение мероприятий для детей  и молодежи</t>
  </si>
  <si>
    <t>4310000</t>
  </si>
  <si>
    <t>4310100</t>
  </si>
  <si>
    <t>4400000</t>
  </si>
  <si>
    <t>4409900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</si>
  <si>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</si>
  <si>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</si>
  <si>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5120000</t>
  </si>
  <si>
    <t>5129700</t>
  </si>
  <si>
    <t>Вед.</t>
  </si>
  <si>
    <t>Сельское поселение Девятинское</t>
  </si>
  <si>
    <t>Приложение 5</t>
  </si>
  <si>
    <t>Совет сельского поселения</t>
  </si>
  <si>
    <t>Дорожная деятельность в отношении 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</si>
  <si>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Код бюджетной классификации </t>
  </si>
  <si>
    <t>Наименование дохода</t>
  </si>
  <si>
    <t>Сумма          (тыс. руб.)</t>
  </si>
  <si>
    <t>Доходы от продажи квартир, находящихся в собственности поселений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</si>
  <si>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</si>
  <si>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</si>
  <si>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Субвенций органам местного самоуправления муниципальных районов, городских округов,  городских и сельских  поселений на осуществление отдельных государственных полномочий по  составлению протоколов и рассмотрению дел об административных правонарушениях   </t>
  </si>
  <si>
    <t>Субвенций на осуществление полномочий по первичному воинскому учету на территориях, где отсутствуют военные комиссариаты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</si>
  <si>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</si>
  <si>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 xml:space="preserve">Субсидий бюджетам поселений области на комплектование книжных фондов библиотек муниципальных образований </t>
  </si>
  <si>
    <t xml:space="preserve">Субсидий бюджетам городских округов и поселений на организацию ритуальных услуг и содержание мест захоронения участников (инвалидов)  Великой Отечественной войны 1941-1945 годов </t>
  </si>
  <si>
    <t>Субсидий бюджетам муниципальных образований на разработку документов территориального планирования в рамках реализации долгосрочной целевой программы "Доступное жилье в Вологодской области на 2009-2010 годы"</t>
  </si>
  <si>
    <t xml:space="preserve">Субсидий бюджетам муниципальных образований на 2009 год  на реализацию долгосрочной целевой программы "Пожарная безопасность учреждений культуры " </t>
  </si>
  <si>
    <t>Всего доходов</t>
  </si>
  <si>
    <t>Код бюджетной классификации Российской Федерации</t>
  </si>
  <si>
    <t>Наименование доходов бюджета поселения</t>
  </si>
  <si>
    <t>видов (подвидов) доходов бюджета поселения</t>
  </si>
  <si>
    <t>Администрация сельского поселения Девятинское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</si>
  <si>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</si>
  <si>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</si>
  <si>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приходящей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</si>
  <si>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</si>
  <si>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 xml:space="preserve">Доходы от размещения временно свободных средств бюджетов поселений </t>
  </si>
  <si>
    <t>1 11 02085 10 0000 120</t>
  </si>
  <si>
    <t xml:space="preserve">1 11 03050 10 0000 120 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</si>
  <si>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</si>
  <si>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</si>
  <si>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</si>
  <si>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</si>
  <si>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земельных участков муниципальных автономных учреждений)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</si>
  <si>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</si>
  <si>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 </t>
  </si>
  <si>
    <t>1 11 08050 10 0000 120</t>
  </si>
  <si>
    <t>Средства, получаемые от передачи имущества, находящегося в собственности поселений (за исключением имущества 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</si>
  <si>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</si>
  <si>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</si>
  <si>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1 14 01050 10 0000 410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</si>
  <si>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</si>
  <si>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</si>
  <si>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1 14 03050 10 0000 410</t>
  </si>
  <si>
    <t xml:space="preserve"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    </t>
  </si>
  <si>
    <t xml:space="preserve"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 </t>
  </si>
  <si>
    <t>1 14 04050 10 0000 420</t>
  </si>
  <si>
    <t xml:space="preserve">Доходы от продажи нематериальных активов, находящихся в собственности поселений </t>
  </si>
  <si>
    <t>1 14 06026 10 0000 420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</si>
  <si>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</si>
  <si>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</si>
  <si>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</si>
  <si>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</si>
  <si>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</si>
  <si>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 xml:space="preserve">1 17 05050 10 0000 180 </t>
  </si>
  <si>
    <t xml:space="preserve">Прочие неналоговые доходы бюджетов поселений </t>
  </si>
  <si>
    <t>Безвозмездные поступления*</t>
  </si>
  <si>
    <t xml:space="preserve">   *В части доходов, зачисляемых в бюджет поселения </t>
  </si>
  <si>
    <t>Приложение 1</t>
  </si>
  <si>
    <t>Перечень и коды главных администраторов доходов бюджета поселения и закрепляемые за ними виды (подвиды) доходов</t>
  </si>
  <si>
    <t>Главного администратора доходов</t>
  </si>
  <si>
    <t>Субсидий бюджетам муниципальных образований на подготовку объектов теплоэнергетики к работе в осенне-зимний период на плановый период 2010 и 2011 годов</t>
  </si>
  <si>
    <t>Приложение 11</t>
  </si>
  <si>
    <t>Вид расходов</t>
  </si>
  <si>
    <t>Приложение 6</t>
  </si>
  <si>
    <t>Наименование целевой программы поселения</t>
  </si>
  <si>
    <t>Целевая статья</t>
  </si>
  <si>
    <t>Сумма (тыс. руб.)</t>
  </si>
  <si>
    <t>Наименование бюджетных трансфертов</t>
  </si>
  <si>
    <t>ИТОГО</t>
  </si>
  <si>
    <t>Приложение  8</t>
  </si>
  <si>
    <t>Осуществление части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</si>
  <si>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части полномочий в сфере градостроительной деятельности</t>
  </si>
  <si>
    <t>Код главы</t>
  </si>
  <si>
    <t>Код группы, подгруппы, статьи и вида источников</t>
  </si>
  <si>
    <t>01 05 0201 10 0000 610</t>
  </si>
  <si>
    <t>Уменьшение прочих остатков денежных средств бюджета поселения</t>
  </si>
  <si>
    <t>Приложение 14</t>
  </si>
  <si>
    <t>Приложение 13</t>
  </si>
  <si>
    <t>Наименование доходов</t>
  </si>
  <si>
    <t>Норматив отчислений, %</t>
  </si>
  <si>
    <t>В части доходов от использования имущества, находящегося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</si>
  <si>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</si>
  <si>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1 11 03050 10 0000 120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</si>
  <si>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</si>
  <si>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</si>
  <si>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</si>
  <si>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</si>
  <si>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</si>
  <si>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</si>
  <si>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 xml:space="preserve">В части доходов от оказания платных услуг и компенсаций затрат государства </t>
  </si>
  <si>
    <t>В части доходов от продажи материальных и нематериальных активов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</si>
  <si>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</si>
  <si>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</si>
  <si>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</si>
  <si>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</si>
  <si>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1 15 02050 10 0000 140</t>
  </si>
  <si>
    <t>Платежи, взимаемые организациями поселений за выполнение определенных функций</t>
  </si>
  <si>
    <t>В части прочих неналоговых доходов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</si>
  <si>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</si>
  <si>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</si>
  <si>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</si>
  <si>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</si>
  <si>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В части доходов бюджетов от бюджетной системы РФ от возврата остатков субсидий и субвенций прошлых лет</t>
  </si>
  <si>
    <t>1 18 05010 10 0000 180</t>
  </si>
  <si>
    <t>Доходы бюджетов поселений от возврата остатков  субсидий и субвенций   прошлых лет не бюджетными организациями</t>
  </si>
  <si>
    <t>1 18 05020 10 0000 151</t>
  </si>
  <si>
    <t>Доходы бюджетов поселений от возврата остатков субсидий и субвенций прошлых лет из бюджетов государственных внебюджетных фондов</t>
  </si>
  <si>
    <t>1 18 05030 10 0000 151</t>
  </si>
  <si>
    <t>Доходы бюджетов поселений от возврата остатков субсидий и  субвенций прошлых  лет  из бюджетов поселений</t>
  </si>
  <si>
    <t>Код бюджетной классификации</t>
  </si>
  <si>
    <t xml:space="preserve">                                              Приложение 2</t>
  </si>
  <si>
    <t xml:space="preserve">    </t>
  </si>
  <si>
    <t>Резервные фонды</t>
  </si>
  <si>
    <t>Резервные фонды местных администраций</t>
  </si>
  <si>
    <t>Обеспечение визитов делегаций высших должностных органов за границу</t>
  </si>
  <si>
    <t>Доходы от размещения временно свободных средств бюджетов поселений</t>
  </si>
  <si>
    <r>
      <t>1 14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03050 10 0000 440</t>
    </r>
  </si>
  <si>
    <r>
      <t>1 16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33050 10 0000 140</t>
    </r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</si>
  <si>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</si>
  <si>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2180000</t>
  </si>
  <si>
    <t>2180100</t>
  </si>
  <si>
    <t xml:space="preserve"> 10000000 00 0000 000</t>
  </si>
  <si>
    <t xml:space="preserve"> 20000000 00 0000 000</t>
  </si>
  <si>
    <t xml:space="preserve"> 20200000 00 0000 000</t>
  </si>
  <si>
    <t xml:space="preserve"> 20203000 00 0000 000</t>
  </si>
  <si>
    <t xml:space="preserve"> 20202000 00 0000 000</t>
  </si>
  <si>
    <t xml:space="preserve"> 20202077 00 0000 000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</si>
  <si>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</si>
  <si>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</si>
  <si>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 xml:space="preserve"> 20201001 10 0000 151</t>
  </si>
  <si>
    <t xml:space="preserve"> 20201000 00 0000 151</t>
  </si>
  <si>
    <t>Субвенции бюджетам субъектов Российской Федерации и муниципальных образований</t>
  </si>
  <si>
    <t xml:space="preserve"> 20203000 00 0000 151</t>
  </si>
  <si>
    <t xml:space="preserve"> 20203015 10 0000 151</t>
  </si>
  <si>
    <t xml:space="preserve"> 20203024 10 0000 151</t>
  </si>
  <si>
    <t xml:space="preserve"> 20202000 00 0000 151</t>
  </si>
  <si>
    <t xml:space="preserve"> 20202068 10 0000 151</t>
  </si>
  <si>
    <t>06</t>
  </si>
  <si>
    <t>023</t>
  </si>
  <si>
    <t>Составление протоколов и рассмотрение дел об административных правоотношениях</t>
  </si>
  <si>
    <t>Выполнение функций органами местного самоуправления</t>
  </si>
  <si>
    <t>0010000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</si>
  <si>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</si>
  <si>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</si>
  <si>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</si>
  <si>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</si>
  <si>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Наименование кода группы, подгруппы, статьи, подстатьи, элемента, вида источников финансирования дефицита бюджета</t>
  </si>
  <si>
    <t>Изменение остатков средств на счетах по учету средств</t>
  </si>
  <si>
    <t>835 01 05 00 00 00 0000 000</t>
  </si>
  <si>
    <t>835 01 05 00 00 00 0000 600</t>
  </si>
  <si>
    <t>Уменьшение остатков средств бюджетов</t>
  </si>
  <si>
    <t>835 01 05 02 00 00 0000 600</t>
  </si>
  <si>
    <t>Уменьшение прочих остаков средств</t>
  </si>
  <si>
    <t>Уменьшение прочих остаков денежных средств бюджетов</t>
  </si>
  <si>
    <t>835 01 05 02 01 00 0000 600</t>
  </si>
  <si>
    <t>Уменьшение прочих остаков денежных средств бюджета поселения</t>
  </si>
  <si>
    <t>Другие общегосударственные вопросы</t>
  </si>
  <si>
    <t>14</t>
  </si>
  <si>
    <t>0920300</t>
  </si>
  <si>
    <t>Социальная политика</t>
  </si>
  <si>
    <t>00</t>
  </si>
  <si>
    <t>4910000</t>
  </si>
  <si>
    <t>Доплаты к пенсиям, дополнительное пенсионное обеспечении</t>
  </si>
  <si>
    <t>4910100</t>
  </si>
  <si>
    <t>005</t>
  </si>
  <si>
    <t>Доплаты к пенсиям государственных служащих РФ и муниципальных служащих</t>
  </si>
  <si>
    <t>Пенсионное обеспечение</t>
  </si>
  <si>
    <t>1 1406014 10 0000 430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</si>
  <si>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</si>
  <si>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1 1404050 10 0000 420</t>
  </si>
  <si>
    <t>Доходы от продажи нематериальных активов, находящихся в собственности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</si>
  <si>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совершении нотариальных действий</t>
  </si>
  <si>
    <t>1 1401050 10 0000 410</t>
  </si>
  <si>
    <t>Комплектование книжных фондов библиотек муниципальных образованиях</t>
  </si>
  <si>
    <t>7950000</t>
  </si>
  <si>
    <t>Целевые программы муниципальных образований</t>
  </si>
  <si>
    <t xml:space="preserve"> 20204025 00 0000 151</t>
  </si>
  <si>
    <t>2013 год сумма (тыс. руб.)</t>
  </si>
  <si>
    <t>2 00 00000 00 0000 000</t>
  </si>
  <si>
    <t>2 02 01001 10 0000 151</t>
  </si>
  <si>
    <t>Дотации бюджетам поселений на выравнивании бюджетной обеспеченности</t>
  </si>
  <si>
    <t>20204025 10 0000 151</t>
  </si>
  <si>
    <t>Субсидии бюджетам поселений на комплектование книжных фондов библиотек муниципальных образований</t>
  </si>
  <si>
    <t>20202999 10 0000 151</t>
  </si>
  <si>
    <t>Прочие субсидии бюджетам поселений</t>
  </si>
  <si>
    <t>20203015 10 0000 151</t>
  </si>
  <si>
    <t>Субвенции бюджетам на осуществлении первичного учета на территориях, где отсутствуют военные коммисариаты</t>
  </si>
  <si>
    <t>20203024 10 0000 151</t>
  </si>
  <si>
    <t>Субвенции местным бюджетам на выполнении переданных полномочий субъектов РФ</t>
  </si>
  <si>
    <t>20204029 10 0000 151</t>
  </si>
  <si>
    <t>Межбюджетные трансферты местным бюджетам на реализацию дополнительных мероприятий направленных на снижение напряженности на рынке труда</t>
  </si>
  <si>
    <t>20204014 10 0000 151</t>
  </si>
  <si>
    <t>Межбюджетные трансферты, передаваемые бюджетам поселений из бюджета муниципального района для осуществления части полномочий  по решению вопросов местного значения в соответствии  с заключенными соглашениями</t>
  </si>
  <si>
    <t>2 07 05000 10 0000 180</t>
  </si>
  <si>
    <t>Прочие безвозмездные поступления в бюджеты поселения</t>
  </si>
  <si>
    <t>2 08 05000 10 0000 180</t>
  </si>
  <si>
    <t>1 13 02995 10 0000 130</t>
  </si>
  <si>
    <t>Прочие доходы от компенсации затрат бюджетов поселений</t>
  </si>
  <si>
    <t>Содержание казенных учреждений</t>
  </si>
  <si>
    <t>13</t>
  </si>
  <si>
    <t>5251300</t>
  </si>
  <si>
    <t>3500200</t>
  </si>
  <si>
    <t>5203700</t>
  </si>
  <si>
    <t>4400200</t>
  </si>
  <si>
    <t>Программа комплексного развития систем коммунальной инфраструктуры сельского поселения Девятинское  на 2012-2015 годы</t>
  </si>
  <si>
    <t>Приложение  7</t>
  </si>
  <si>
    <t>Приложение 9</t>
  </si>
  <si>
    <t>2014 сумма          (тыс. руб.)</t>
  </si>
  <si>
    <t>Приложение 10</t>
  </si>
  <si>
    <t>2014 год сумма (тыс. руб.)</t>
  </si>
  <si>
    <t>Приложение  12</t>
  </si>
  <si>
    <t>Приложение  15</t>
  </si>
  <si>
    <t xml:space="preserve">Перечень главных администраторов источников финансирования дефицита                 бюджета поселения </t>
  </si>
  <si>
    <t>835 01 05 02 01 10 0000 610</t>
  </si>
  <si>
    <t>и плановый период 2014 и 2015 гг "</t>
  </si>
  <si>
    <t>Объем  доходов бюджета поселения на 2013 год, формируемый за счет налоговых и неналоговых доходов, а также безвозмездных поступлений</t>
  </si>
  <si>
    <t xml:space="preserve">                                              и плановый период на 2014 и 2015 гг"</t>
  </si>
  <si>
    <t>Межбюджетный трансферт на комплектование книжных фондов библиотек муниципальных образованиях</t>
  </si>
  <si>
    <t>Межбюджетный трансферт , передаваемый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</si>
  <si>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 трансферты</t>
  </si>
  <si>
    <t>1 13 01995 10 0000 130</t>
  </si>
  <si>
    <t>Прочие доходы от оказания платных услуг(работ)</t>
  </si>
  <si>
    <t xml:space="preserve">Нормативы отчислений от налоговых и неналоговых доходов в бюджет поселения на 2013 год и плановый период 2014 и 2015 годов </t>
  </si>
  <si>
    <t>Прочие доходы от оказания платных услуг (работ)</t>
  </si>
  <si>
    <t>и плановый период 2014-2015 гг.</t>
  </si>
  <si>
    <t>и плановый период на 2014 и 2015 гг</t>
  </si>
  <si>
    <t>и плановый период на 2014 и 2015 гг."</t>
  </si>
  <si>
    <t>Распределение бюджетных ассигнований по разделам, подразделам классификации расходов на 2013 год</t>
  </si>
  <si>
    <t>Дорожное хозяйство</t>
  </si>
  <si>
    <t>Социальное обеспечение населения</t>
  </si>
  <si>
    <t>Обеспечение проведения выборов и референдумов</t>
  </si>
  <si>
    <t>Проведение референдумов</t>
  </si>
  <si>
    <t>Содержание дорог общего пользования</t>
  </si>
  <si>
    <t>3150203</t>
  </si>
  <si>
    <t>Подготовка объектов теплоэнергетики к работе в осенне-зимний период</t>
  </si>
  <si>
    <t>3700000</t>
  </si>
  <si>
    <t>5550200</t>
  </si>
  <si>
    <t>Пособия по социальной помощи</t>
  </si>
  <si>
    <t xml:space="preserve">Дворцы и дома культуры, другие учреждения культуры </t>
  </si>
  <si>
    <t>Казенное учреждение физической культуры и спорта сельского поселения Девятинское                                   "Физическоая культура и спорт"</t>
  </si>
  <si>
    <t xml:space="preserve">Распределение бюджетных ассигнований поразделам, подразделам, целевым статьям и видам расходов в ведомственной структуре расходов бюджета поселения на 2013 год </t>
  </si>
  <si>
    <t>Казенное учреждение досуга и культуры сельского поселения Девятинское"Центр досуга и культуры"</t>
  </si>
  <si>
    <t>0200300</t>
  </si>
  <si>
    <t>1 08 04020 01 1000 110</t>
  </si>
  <si>
    <t>1 08 04020 01 4000 110</t>
  </si>
  <si>
    <t>и плановый период на 2014 и 2015 гг"</t>
  </si>
  <si>
    <t>Распределение бюджетных ассигнований на реализацию целевых программ                         на 2013 год</t>
  </si>
  <si>
    <t>Межбюджетные трансферты, выделяемые из бюджета поселения бюджету Вытегорского муниципального района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 на районный уровень, на 2013 год</t>
  </si>
  <si>
    <t>Наименование межбюджетных трансфертов</t>
  </si>
  <si>
    <t>Осуществление полномочий по внешнему муниципальному финансовому контролю</t>
  </si>
  <si>
    <t xml:space="preserve">"О бюджете на 2013 год и плановый </t>
  </si>
  <si>
    <t>период 2014 и 2015гг."</t>
  </si>
  <si>
    <t>Объем доходов бюджета поселения на плановый                                                                                         период 2014 и 2015 годы, формируемый за счет налоговых и неналоговых доходов, а также безвозмездных поступлениий</t>
  </si>
  <si>
    <t>2015 сумма          (тыс. руб.)</t>
  </si>
  <si>
    <t>Межбюджетные трансферты бюджетам субъектов Российской Федерации и муниципальных образований (межбюджетные субсидии)</t>
  </si>
  <si>
    <t xml:space="preserve">Межбюджетный трансферт бюджетам поселений области на комплектование книжных фондов библиотек муниципальных образований </t>
  </si>
  <si>
    <t>период 2014 и 2015 годов"</t>
  </si>
  <si>
    <t>2015 год сумма (тыс. руб.)</t>
  </si>
  <si>
    <t>2013 год сумма     (тыс. руб.)</t>
  </si>
  <si>
    <t>и плановый период 2014 и 2015 гг."</t>
  </si>
  <si>
    <t>240</t>
  </si>
  <si>
    <t>870</t>
  </si>
  <si>
    <t>540</t>
  </si>
  <si>
    <t>Расходы на выплаты персоналу муниципальных органов</t>
  </si>
  <si>
    <t>120</t>
  </si>
  <si>
    <t>Закупка товаров, работ и услуг для муниципальных нужд</t>
  </si>
  <si>
    <t>Уплата налогов, сборов и иных платежей</t>
  </si>
  <si>
    <t>850</t>
  </si>
  <si>
    <t>Источники внутреннего финансирования дефицита бюджета поселения                  на плановый период 2014 и 2015 годы</t>
  </si>
  <si>
    <t>Распределение бюджетных ассигнований на реализацию целевых программ                         на плановый период 2014-2015 годы</t>
  </si>
  <si>
    <t xml:space="preserve">2014 год сумма (тыс. руб.)  </t>
  </si>
  <si>
    <t xml:space="preserve">2015 год сумма (тыс. руб.)   </t>
  </si>
  <si>
    <t>Источники внутреннего финансирования дефицита бюджета поселения                  на 2013 год</t>
  </si>
  <si>
    <t>период 2014 и 2015 гг."</t>
  </si>
  <si>
    <t>2014 год   сумма    (тыс. руб.)</t>
  </si>
  <si>
    <t>2015 год сумма    (тыс. руб.)</t>
  </si>
  <si>
    <t>Межбюджетные трансферты, выделяемые из бюджета поселения бюджету Вытегорского муниципального района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 на районный уровень,                                                             на плановый период 2014 и 2015  годы</t>
  </si>
  <si>
    <t>Расходы  на выплаты персоналу казенных учреждения</t>
  </si>
  <si>
    <t>110</t>
  </si>
  <si>
    <t>Публичные нормативные социальные выплаты гражданам</t>
  </si>
  <si>
    <t>310</t>
  </si>
  <si>
    <t>Распределение бюджетных ассигнований по разделам, подразделам классификации на плановый период 2014 и 2015 годы</t>
  </si>
  <si>
    <t xml:space="preserve">Распределение бюджетных ассигнований по  разделам, подразделам, целевым статьям и видам расходов в ведомственной структуре расходов бюджета поселения на плановый период 2014 и 2015 годы </t>
  </si>
  <si>
    <t>795000</t>
  </si>
  <si>
    <t>сельского поселения Девятинское</t>
  </si>
  <si>
    <t xml:space="preserve">к решению Совета </t>
  </si>
  <si>
    <t xml:space="preserve">"О бюджете поселения на 2013 год </t>
  </si>
  <si>
    <t xml:space="preserve">                                                                                    "О бюджете поселения на 2013 год                                                                                                                        </t>
  </si>
  <si>
    <t xml:space="preserve">                                                                                         к решению Совета</t>
  </si>
  <si>
    <t xml:space="preserve">                                                                                         сельского поселения Девятинское</t>
  </si>
  <si>
    <t>"О бюджете поселения на 2013 год</t>
  </si>
  <si>
    <t>к решению Совета</t>
  </si>
  <si>
    <t xml:space="preserve">"О бюджете поселения на 2013 год  </t>
  </si>
  <si>
    <t xml:space="preserve">"О бюджете поселения на 2013 год и плановый </t>
  </si>
  <si>
    <t>плановый период 2014 и 2015 годов"</t>
  </si>
  <si>
    <t xml:space="preserve">"О бюджете поселения на 2013 год и </t>
  </si>
  <si>
    <t>и плановый период 2014 и 2015 гг"</t>
  </si>
  <si>
    <t>"О бюджете поселения  на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</si>
</sst>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 ;[Red]\-#,##0.0\ "/>
    <numFmt numFmtId="170" formatCode="0.000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8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1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8" fontId="2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vertical="top"/>
    </xf>
    <xf numFmtId="0" fontId="1" fillId="0" borderId="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8" fontId="1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0" fontId="2" fillId="0" borderId="2" xfId="0" applyFont="1" applyBorder="1" applyAlignment="1">
      <alignment horizontal="justify" vertical="justify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0" xfId="0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H2" sqref="H2:I6"/>
    </sheetView>
  </sheetViews>
  <sheetFormatPr defaultColWidth="9.00390625" defaultRowHeight="12.75"/>
  <cols>
    <col min="1" max="1" width="4.00390625" style="0" customWidth="1"/>
    <col min="2" max="2" width="5.375" style="0" customWidth="1"/>
    <col min="3" max="3" width="4.00390625" style="0" customWidth="1"/>
    <col min="4" max="4" width="4.875" style="0" customWidth="1"/>
    <col min="9" max="9" width="19.125" style="0" customWidth="1"/>
    <col min="10" max="10" width="12.00390625" style="0" customWidth="1"/>
  </cols>
  <sheetData>
    <row r="1" ht="12.75">
      <c r="H1" s="1" t="s">
        <v>134</v>
      </c>
    </row>
    <row r="2" ht="12.75">
      <c r="H2" s="1" t="s">
        <v>362</v>
      </c>
    </row>
    <row r="3" ht="12.75">
      <c r="H3" s="1" t="s">
        <v>361</v>
      </c>
    </row>
    <row r="4" ht="11.25" customHeight="1">
      <c r="H4" s="1" t="s">
        <v>363</v>
      </c>
    </row>
    <row r="5" ht="5.25" customHeight="1" hidden="1">
      <c r="H5" s="1"/>
    </row>
    <row r="6" ht="12.75">
      <c r="H6" s="1" t="s">
        <v>291</v>
      </c>
    </row>
    <row r="8" spans="1:10" ht="36" customHeight="1">
      <c r="A8" s="88" t="s">
        <v>292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25.5">
      <c r="A9" s="89" t="s">
        <v>80</v>
      </c>
      <c r="B9" s="89"/>
      <c r="C9" s="89"/>
      <c r="D9" s="89"/>
      <c r="E9" s="89" t="s">
        <v>81</v>
      </c>
      <c r="F9" s="89"/>
      <c r="G9" s="89"/>
      <c r="H9" s="89"/>
      <c r="I9" s="89"/>
      <c r="J9" s="3" t="s">
        <v>82</v>
      </c>
    </row>
    <row r="10" spans="1:10" ht="12.75">
      <c r="A10" s="90">
        <v>1</v>
      </c>
      <c r="B10" s="91"/>
      <c r="C10" s="91"/>
      <c r="D10" s="92"/>
      <c r="E10" s="90">
        <v>2</v>
      </c>
      <c r="F10" s="91"/>
      <c r="G10" s="91"/>
      <c r="H10" s="91"/>
      <c r="I10" s="92"/>
      <c r="J10" s="3">
        <v>3</v>
      </c>
    </row>
    <row r="11" spans="1:10" ht="12.75">
      <c r="A11" s="107" t="s">
        <v>198</v>
      </c>
      <c r="B11" s="107"/>
      <c r="C11" s="107"/>
      <c r="D11" s="107"/>
      <c r="E11" s="85" t="s">
        <v>204</v>
      </c>
      <c r="F11" s="85"/>
      <c r="G11" s="85"/>
      <c r="H11" s="85"/>
      <c r="I11" s="85"/>
      <c r="J11" s="21">
        <v>15814</v>
      </c>
    </row>
    <row r="12" spans="1:10" ht="12.75">
      <c r="A12" s="107" t="s">
        <v>199</v>
      </c>
      <c r="B12" s="107"/>
      <c r="C12" s="107"/>
      <c r="D12" s="107"/>
      <c r="E12" s="85" t="s">
        <v>84</v>
      </c>
      <c r="F12" s="85"/>
      <c r="G12" s="85"/>
      <c r="H12" s="85"/>
      <c r="I12" s="85"/>
      <c r="J12" s="21">
        <f>J13</f>
        <v>232.6</v>
      </c>
    </row>
    <row r="13" spans="1:10" ht="24" customHeight="1">
      <c r="A13" s="107" t="s">
        <v>200</v>
      </c>
      <c r="B13" s="107"/>
      <c r="C13" s="107"/>
      <c r="D13" s="107"/>
      <c r="E13" s="102" t="s">
        <v>85</v>
      </c>
      <c r="F13" s="103"/>
      <c r="G13" s="103"/>
      <c r="H13" s="103"/>
      <c r="I13" s="104"/>
      <c r="J13" s="18">
        <f>J14+J16+J19</f>
        <v>232.6</v>
      </c>
    </row>
    <row r="14" spans="1:10" ht="27" customHeight="1" hidden="1">
      <c r="A14" s="107" t="s">
        <v>207</v>
      </c>
      <c r="B14" s="107"/>
      <c r="C14" s="107"/>
      <c r="D14" s="107"/>
      <c r="E14" s="93" t="s">
        <v>205</v>
      </c>
      <c r="F14" s="94"/>
      <c r="G14" s="94"/>
      <c r="H14" s="94"/>
      <c r="I14" s="95"/>
      <c r="J14" s="18"/>
    </row>
    <row r="15" spans="1:10" ht="36" customHeight="1" hidden="1">
      <c r="A15" s="107" t="s">
        <v>206</v>
      </c>
      <c r="B15" s="107"/>
      <c r="C15" s="107"/>
      <c r="D15" s="107"/>
      <c r="E15" s="115" t="s">
        <v>88</v>
      </c>
      <c r="F15" s="116"/>
      <c r="G15" s="116"/>
      <c r="H15" s="116"/>
      <c r="I15" s="117"/>
      <c r="J15" s="18"/>
    </row>
    <row r="16" spans="1:10" ht="25.5" customHeight="1">
      <c r="A16" s="118" t="s">
        <v>209</v>
      </c>
      <c r="B16" s="100"/>
      <c r="C16" s="100"/>
      <c r="D16" s="101"/>
      <c r="E16" s="102" t="s">
        <v>208</v>
      </c>
      <c r="F16" s="86"/>
      <c r="G16" s="86"/>
      <c r="H16" s="86"/>
      <c r="I16" s="87"/>
      <c r="J16" s="18">
        <f>J17+J18</f>
        <v>175.1</v>
      </c>
    </row>
    <row r="17" spans="1:10" ht="38.25" customHeight="1">
      <c r="A17" s="107" t="s">
        <v>210</v>
      </c>
      <c r="B17" s="107"/>
      <c r="C17" s="107"/>
      <c r="D17" s="107"/>
      <c r="E17" s="115" t="s">
        <v>87</v>
      </c>
      <c r="F17" s="116"/>
      <c r="G17" s="116"/>
      <c r="H17" s="116"/>
      <c r="I17" s="117"/>
      <c r="J17" s="18">
        <v>174.7</v>
      </c>
    </row>
    <row r="18" spans="1:10" ht="63.75" customHeight="1">
      <c r="A18" s="107" t="s">
        <v>211</v>
      </c>
      <c r="B18" s="107"/>
      <c r="C18" s="107"/>
      <c r="D18" s="107"/>
      <c r="E18" s="108" t="s">
        <v>86</v>
      </c>
      <c r="F18" s="108"/>
      <c r="G18" s="108"/>
      <c r="H18" s="108"/>
      <c r="I18" s="108"/>
      <c r="J18" s="18">
        <v>0.4</v>
      </c>
    </row>
    <row r="19" spans="1:10" ht="23.25" customHeight="1">
      <c r="A19" s="118" t="s">
        <v>212</v>
      </c>
      <c r="B19" s="100"/>
      <c r="C19" s="100"/>
      <c r="D19" s="101"/>
      <c r="E19" s="102" t="s">
        <v>296</v>
      </c>
      <c r="F19" s="103"/>
      <c r="G19" s="103"/>
      <c r="H19" s="103"/>
      <c r="I19" s="104"/>
      <c r="J19" s="21">
        <f>J23+J24</f>
        <v>57.5</v>
      </c>
    </row>
    <row r="20" spans="1:10" ht="25.5" customHeight="1" hidden="1">
      <c r="A20" s="107" t="s">
        <v>213</v>
      </c>
      <c r="B20" s="107"/>
      <c r="C20" s="107"/>
      <c r="D20" s="107"/>
      <c r="E20" s="108" t="s">
        <v>89</v>
      </c>
      <c r="F20" s="108"/>
      <c r="G20" s="108"/>
      <c r="H20" s="108"/>
      <c r="I20" s="108"/>
      <c r="J20" s="18"/>
    </row>
    <row r="21" spans="1:10" ht="50.25" customHeight="1" hidden="1">
      <c r="A21" s="107" t="s">
        <v>202</v>
      </c>
      <c r="B21" s="107"/>
      <c r="C21" s="107"/>
      <c r="D21" s="107"/>
      <c r="E21" s="108" t="s">
        <v>90</v>
      </c>
      <c r="F21" s="108"/>
      <c r="G21" s="108"/>
      <c r="H21" s="108"/>
      <c r="I21" s="108"/>
      <c r="J21" s="18"/>
    </row>
    <row r="22" spans="1:10" ht="51" customHeight="1" hidden="1">
      <c r="A22" s="107" t="s">
        <v>203</v>
      </c>
      <c r="B22" s="107"/>
      <c r="C22" s="107"/>
      <c r="D22" s="107"/>
      <c r="E22" s="108" t="s">
        <v>91</v>
      </c>
      <c r="F22" s="108"/>
      <c r="G22" s="108"/>
      <c r="H22" s="108"/>
      <c r="I22" s="108"/>
      <c r="J22" s="18"/>
    </row>
    <row r="23" spans="1:10" ht="34.5" customHeight="1">
      <c r="A23" s="107" t="s">
        <v>253</v>
      </c>
      <c r="B23" s="107"/>
      <c r="C23" s="107"/>
      <c r="D23" s="107"/>
      <c r="E23" s="112" t="s">
        <v>294</v>
      </c>
      <c r="F23" s="113"/>
      <c r="G23" s="113"/>
      <c r="H23" s="113"/>
      <c r="I23" s="114"/>
      <c r="J23" s="18">
        <v>10</v>
      </c>
    </row>
    <row r="24" spans="1:10" ht="37.5" customHeight="1">
      <c r="A24" s="107" t="s">
        <v>268</v>
      </c>
      <c r="B24" s="107"/>
      <c r="C24" s="107"/>
      <c r="D24" s="107"/>
      <c r="E24" s="108" t="s">
        <v>295</v>
      </c>
      <c r="F24" s="108"/>
      <c r="G24" s="108"/>
      <c r="H24" s="108"/>
      <c r="I24" s="108"/>
      <c r="J24" s="18">
        <v>47.5</v>
      </c>
    </row>
    <row r="25" spans="1:10" ht="19.5" customHeight="1">
      <c r="A25" s="109" t="s">
        <v>93</v>
      </c>
      <c r="B25" s="110"/>
      <c r="C25" s="110"/>
      <c r="D25" s="110"/>
      <c r="E25" s="110"/>
      <c r="F25" s="110"/>
      <c r="G25" s="110"/>
      <c r="H25" s="110"/>
      <c r="I25" s="111"/>
      <c r="J25" s="21">
        <f>J11+J12</f>
        <v>16046.6</v>
      </c>
    </row>
    <row r="26" spans="1:10" ht="12.75">
      <c r="A26" s="105"/>
      <c r="B26" s="105"/>
      <c r="C26" s="105"/>
      <c r="D26" s="105"/>
      <c r="E26" s="106"/>
      <c r="F26" s="106"/>
      <c r="G26" s="106"/>
      <c r="H26" s="106"/>
      <c r="I26" s="106"/>
      <c r="J26" s="2"/>
    </row>
    <row r="27" spans="1:10" ht="12.75">
      <c r="A27" s="105"/>
      <c r="B27" s="105"/>
      <c r="C27" s="105"/>
      <c r="D27" s="105"/>
      <c r="E27" s="106"/>
      <c r="F27" s="106"/>
      <c r="G27" s="106"/>
      <c r="H27" s="106"/>
      <c r="I27" s="106"/>
      <c r="J27" s="2"/>
    </row>
    <row r="28" spans="1:10" ht="12.75">
      <c r="A28" s="105"/>
      <c r="B28" s="105"/>
      <c r="C28" s="105"/>
      <c r="D28" s="105"/>
      <c r="E28" s="106"/>
      <c r="F28" s="106"/>
      <c r="G28" s="106"/>
      <c r="H28" s="106"/>
      <c r="I28" s="106"/>
      <c r="J28" s="2"/>
    </row>
    <row r="29" spans="1:10" ht="12.75">
      <c r="A29" s="105"/>
      <c r="B29" s="105"/>
      <c r="C29" s="105"/>
      <c r="D29" s="105"/>
      <c r="E29" s="106"/>
      <c r="F29" s="106"/>
      <c r="G29" s="106"/>
      <c r="H29" s="106"/>
      <c r="I29" s="106"/>
      <c r="J29" s="2"/>
    </row>
    <row r="30" spans="1:10" ht="12.75">
      <c r="A30" s="105"/>
      <c r="B30" s="105"/>
      <c r="C30" s="105"/>
      <c r="D30" s="105"/>
      <c r="E30" s="105"/>
      <c r="F30" s="105"/>
      <c r="G30" s="105"/>
      <c r="H30" s="105"/>
      <c r="I30" s="105"/>
      <c r="J30" s="2"/>
    </row>
    <row r="31" spans="1:10" ht="12.75">
      <c r="A31" s="105"/>
      <c r="B31" s="105"/>
      <c r="C31" s="105"/>
      <c r="D31" s="105"/>
      <c r="E31" s="105"/>
      <c r="F31" s="105"/>
      <c r="G31" s="105"/>
      <c r="H31" s="105"/>
      <c r="I31" s="105"/>
      <c r="J31" s="2"/>
    </row>
    <row r="32" spans="1:10" ht="12.75">
      <c r="A32" s="105"/>
      <c r="B32" s="105"/>
      <c r="C32" s="105"/>
      <c r="D32" s="105"/>
      <c r="E32" s="105"/>
      <c r="F32" s="105"/>
      <c r="G32" s="105"/>
      <c r="H32" s="105"/>
      <c r="I32" s="105"/>
      <c r="J32" s="2"/>
    </row>
    <row r="33" spans="1:10" ht="12.75">
      <c r="A33" s="105"/>
      <c r="B33" s="105"/>
      <c r="C33" s="105"/>
      <c r="D33" s="105"/>
      <c r="E33" s="105"/>
      <c r="F33" s="105"/>
      <c r="G33" s="105"/>
      <c r="H33" s="105"/>
      <c r="I33" s="105"/>
      <c r="J33" s="2"/>
    </row>
    <row r="34" spans="1:10" ht="12.75">
      <c r="A34" s="105"/>
      <c r="B34" s="105"/>
      <c r="C34" s="105"/>
      <c r="D34" s="105"/>
      <c r="E34" s="105"/>
      <c r="F34" s="105"/>
      <c r="G34" s="105"/>
      <c r="H34" s="105"/>
      <c r="I34" s="105"/>
      <c r="J34" s="2"/>
    </row>
    <row r="35" spans="1:10" ht="12.75">
      <c r="A35" s="105"/>
      <c r="B35" s="105"/>
      <c r="C35" s="105"/>
      <c r="D35" s="105"/>
      <c r="E35" s="105"/>
      <c r="F35" s="105"/>
      <c r="G35" s="105"/>
      <c r="H35" s="105"/>
      <c r="I35" s="105"/>
      <c r="J35" s="2"/>
    </row>
    <row r="36" spans="1:10" ht="12.75">
      <c r="A36" s="105"/>
      <c r="B36" s="105"/>
      <c r="C36" s="105"/>
      <c r="D36" s="105"/>
      <c r="E36" s="105"/>
      <c r="F36" s="105"/>
      <c r="G36" s="105"/>
      <c r="H36" s="105"/>
      <c r="I36" s="105"/>
      <c r="J36" s="2"/>
    </row>
    <row r="37" spans="1:10" ht="12.75">
      <c r="A37" s="105"/>
      <c r="B37" s="105"/>
      <c r="C37" s="105"/>
      <c r="D37" s="105"/>
      <c r="E37" s="105"/>
      <c r="F37" s="105"/>
      <c r="G37" s="105"/>
      <c r="H37" s="105"/>
      <c r="I37" s="105"/>
      <c r="J37" s="2"/>
    </row>
    <row r="38" spans="1:10" ht="12.75">
      <c r="A38" s="105"/>
      <c r="B38" s="105"/>
      <c r="C38" s="105"/>
      <c r="D38" s="105"/>
      <c r="E38" s="105"/>
      <c r="F38" s="105"/>
      <c r="G38" s="105"/>
      <c r="H38" s="105"/>
      <c r="I38" s="105"/>
      <c r="J38" s="2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5"/>
      <c r="J39" s="2"/>
    </row>
    <row r="40" spans="1:10" ht="12.75">
      <c r="A40" s="105"/>
      <c r="B40" s="105"/>
      <c r="C40" s="105"/>
      <c r="D40" s="105"/>
      <c r="E40" s="105"/>
      <c r="F40" s="105"/>
      <c r="G40" s="105"/>
      <c r="H40" s="105"/>
      <c r="I40" s="105"/>
      <c r="J40" s="2"/>
    </row>
    <row r="41" spans="1:10" ht="12.75">
      <c r="A41" s="105"/>
      <c r="B41" s="105"/>
      <c r="C41" s="105"/>
      <c r="D41" s="105"/>
      <c r="E41" s="105"/>
      <c r="F41" s="105"/>
      <c r="G41" s="105"/>
      <c r="H41" s="105"/>
      <c r="I41" s="105"/>
      <c r="J41" s="2"/>
    </row>
    <row r="42" spans="1:10" ht="12.75">
      <c r="A42" s="105"/>
      <c r="B42" s="105"/>
      <c r="C42" s="105"/>
      <c r="D42" s="105"/>
      <c r="E42" s="105"/>
      <c r="F42" s="105"/>
      <c r="G42" s="105"/>
      <c r="H42" s="105"/>
      <c r="I42" s="105"/>
      <c r="J42" s="2"/>
    </row>
    <row r="43" spans="1:10" ht="12.75">
      <c r="A43" s="105"/>
      <c r="B43" s="105"/>
      <c r="C43" s="105"/>
      <c r="D43" s="105"/>
      <c r="E43" s="105"/>
      <c r="F43" s="105"/>
      <c r="G43" s="105"/>
      <c r="H43" s="105"/>
      <c r="I43" s="105"/>
      <c r="J43" s="2"/>
    </row>
    <row r="44" spans="1:10" ht="12.75">
      <c r="A44" s="105"/>
      <c r="B44" s="105"/>
      <c r="C44" s="105"/>
      <c r="D44" s="105"/>
      <c r="E44" s="105"/>
      <c r="F44" s="105"/>
      <c r="G44" s="105"/>
      <c r="H44" s="105"/>
      <c r="I44" s="105"/>
      <c r="J44" s="2"/>
    </row>
    <row r="45" spans="1:10" ht="12.75">
      <c r="A45" s="105"/>
      <c r="B45" s="105"/>
      <c r="C45" s="105"/>
      <c r="D45" s="105"/>
      <c r="E45" s="105"/>
      <c r="F45" s="105"/>
      <c r="G45" s="105"/>
      <c r="H45" s="105"/>
      <c r="I45" s="105"/>
      <c r="J45" s="2"/>
    </row>
    <row r="46" spans="1:10" ht="12.75">
      <c r="A46" s="105"/>
      <c r="B46" s="105"/>
      <c r="C46" s="105"/>
      <c r="D46" s="105"/>
      <c r="E46" s="105"/>
      <c r="F46" s="105"/>
      <c r="G46" s="105"/>
      <c r="H46" s="105"/>
      <c r="I46" s="105"/>
      <c r="J46" s="2"/>
    </row>
    <row r="47" spans="1:10" ht="12.75">
      <c r="A47" s="105"/>
      <c r="B47" s="105"/>
      <c r="C47" s="105"/>
      <c r="D47" s="105"/>
      <c r="E47" s="105"/>
      <c r="F47" s="105"/>
      <c r="G47" s="105"/>
      <c r="H47" s="105"/>
      <c r="I47" s="105"/>
      <c r="J47" s="2"/>
    </row>
    <row r="48" spans="1:10" ht="12.75">
      <c r="A48" s="105"/>
      <c r="B48" s="105"/>
      <c r="C48" s="105"/>
      <c r="D48" s="105"/>
      <c r="E48" s="105"/>
      <c r="F48" s="105"/>
      <c r="G48" s="105"/>
      <c r="H48" s="105"/>
      <c r="I48" s="105"/>
      <c r="J48" s="2"/>
    </row>
    <row r="49" spans="1:10" ht="12.75">
      <c r="A49" s="105"/>
      <c r="B49" s="105"/>
      <c r="C49" s="105"/>
      <c r="D49" s="105"/>
      <c r="E49" s="105"/>
      <c r="F49" s="105"/>
      <c r="G49" s="105"/>
      <c r="H49" s="105"/>
      <c r="I49" s="105"/>
      <c r="J49" s="2"/>
    </row>
  </sheetData>
  <mergeCells count="82">
    <mergeCell ref="A16:D16"/>
    <mergeCell ref="E16:I16"/>
    <mergeCell ref="A8:J8"/>
    <mergeCell ref="E9:I9"/>
    <mergeCell ref="A9:D9"/>
    <mergeCell ref="A11:D11"/>
    <mergeCell ref="E11:I11"/>
    <mergeCell ref="A10:D10"/>
    <mergeCell ref="E10:I10"/>
    <mergeCell ref="E14:I14"/>
    <mergeCell ref="A15:D15"/>
    <mergeCell ref="A19:D19"/>
    <mergeCell ref="E19:I19"/>
    <mergeCell ref="A12:D12"/>
    <mergeCell ref="E12:I12"/>
    <mergeCell ref="A13:D13"/>
    <mergeCell ref="E13:I13"/>
    <mergeCell ref="A14:D14"/>
    <mergeCell ref="E15:I15"/>
    <mergeCell ref="A17:D17"/>
    <mergeCell ref="E17:I17"/>
    <mergeCell ref="A18:D18"/>
    <mergeCell ref="E18:I18"/>
    <mergeCell ref="A20:D20"/>
    <mergeCell ref="E20:I20"/>
    <mergeCell ref="A24:D24"/>
    <mergeCell ref="E24:I24"/>
    <mergeCell ref="A25:I25"/>
    <mergeCell ref="A21:D21"/>
    <mergeCell ref="E21:I21"/>
    <mergeCell ref="A22:D22"/>
    <mergeCell ref="E22:I22"/>
    <mergeCell ref="A23:D23"/>
    <mergeCell ref="E23:I23"/>
    <mergeCell ref="A26:D26"/>
    <mergeCell ref="E26:I26"/>
    <mergeCell ref="A27:D27"/>
    <mergeCell ref="E27:I27"/>
    <mergeCell ref="A28:D28"/>
    <mergeCell ref="E28:I28"/>
    <mergeCell ref="A29:D29"/>
    <mergeCell ref="E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A36:D36"/>
    <mergeCell ref="E36:I36"/>
    <mergeCell ref="A37:D37"/>
    <mergeCell ref="E37:I37"/>
    <mergeCell ref="A38:D38"/>
    <mergeCell ref="E38:I38"/>
    <mergeCell ref="A39:D39"/>
    <mergeCell ref="E39:I39"/>
    <mergeCell ref="A40:D40"/>
    <mergeCell ref="E40:I40"/>
    <mergeCell ref="A41:D41"/>
    <mergeCell ref="E41:I41"/>
    <mergeCell ref="A42:D42"/>
    <mergeCell ref="E42:I42"/>
    <mergeCell ref="A43:D43"/>
    <mergeCell ref="E43:I43"/>
    <mergeCell ref="A44:D44"/>
    <mergeCell ref="E44:I44"/>
    <mergeCell ref="A45:D45"/>
    <mergeCell ref="E45:I45"/>
    <mergeCell ref="A46:D46"/>
    <mergeCell ref="E46:I46"/>
    <mergeCell ref="A47:D47"/>
    <mergeCell ref="E47:I47"/>
    <mergeCell ref="A48:D48"/>
    <mergeCell ref="E48:I48"/>
    <mergeCell ref="A49:D49"/>
    <mergeCell ref="E49:I4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7">
      <selection activeCell="K4" sqref="K4"/>
    </sheetView>
  </sheetViews>
  <sheetFormatPr defaultColWidth="9.00390625" defaultRowHeight="12.75"/>
  <cols>
    <col min="5" max="5" width="16.625" style="0" customWidth="1"/>
    <col min="7" max="7" width="11.125" style="0" customWidth="1"/>
  </cols>
  <sheetData>
    <row r="1" spans="6:8" ht="12.75">
      <c r="F1" s="81" t="s">
        <v>285</v>
      </c>
      <c r="G1" s="81"/>
      <c r="H1" s="1"/>
    </row>
    <row r="2" spans="6:8" ht="12.75">
      <c r="F2" s="81" t="s">
        <v>362</v>
      </c>
      <c r="G2" s="81"/>
      <c r="H2" s="1"/>
    </row>
    <row r="3" spans="6:8" ht="12.75">
      <c r="F3" s="77" t="s">
        <v>361</v>
      </c>
      <c r="G3" s="77"/>
      <c r="H3" s="1"/>
    </row>
    <row r="4" spans="6:8" ht="13.5" customHeight="1">
      <c r="F4" s="77" t="s">
        <v>370</v>
      </c>
      <c r="G4" s="77"/>
      <c r="H4" s="1"/>
    </row>
    <row r="5" spans="6:9" ht="12.75">
      <c r="F5" s="81" t="s">
        <v>333</v>
      </c>
      <c r="G5" s="81"/>
      <c r="H5" s="81"/>
      <c r="I5" s="81"/>
    </row>
    <row r="8" spans="1:9" ht="29.25" customHeight="1">
      <c r="A8" s="83" t="s">
        <v>358</v>
      </c>
      <c r="B8" s="83"/>
      <c r="C8" s="83"/>
      <c r="D8" s="83"/>
      <c r="E8" s="83"/>
      <c r="F8" s="83"/>
      <c r="G8" s="83"/>
      <c r="H8" s="83"/>
      <c r="I8" s="207"/>
    </row>
    <row r="10" spans="1:9" ht="38.25">
      <c r="A10" s="175" t="s">
        <v>4</v>
      </c>
      <c r="B10" s="175"/>
      <c r="C10" s="175"/>
      <c r="D10" s="175"/>
      <c r="E10" s="175"/>
      <c r="F10" s="10" t="s">
        <v>3</v>
      </c>
      <c r="G10" s="10" t="s">
        <v>2</v>
      </c>
      <c r="H10" s="3" t="s">
        <v>286</v>
      </c>
      <c r="I10" s="3" t="s">
        <v>334</v>
      </c>
    </row>
    <row r="11" spans="1:9" ht="12.75">
      <c r="A11" s="176">
        <v>1</v>
      </c>
      <c r="B11" s="176"/>
      <c r="C11" s="176"/>
      <c r="D11" s="176"/>
      <c r="E11" s="176"/>
      <c r="F11" s="14">
        <v>2</v>
      </c>
      <c r="G11" s="14">
        <v>3</v>
      </c>
      <c r="H11" s="14">
        <v>5</v>
      </c>
      <c r="I11" s="14">
        <v>6</v>
      </c>
    </row>
    <row r="12" spans="1:9" ht="12" customHeight="1">
      <c r="A12" s="176" t="s">
        <v>5</v>
      </c>
      <c r="B12" s="176"/>
      <c r="C12" s="176"/>
      <c r="D12" s="176"/>
      <c r="E12" s="176"/>
      <c r="F12" s="27" t="s">
        <v>25</v>
      </c>
      <c r="G12" s="16"/>
      <c r="H12" s="21">
        <f>H13+H14+H16+H17</f>
        <v>3809.4</v>
      </c>
      <c r="I12" s="21">
        <f>I13+I14+I16+I17</f>
        <v>3870.4</v>
      </c>
    </row>
    <row r="13" spans="1:9" ht="12.75" hidden="1">
      <c r="A13" s="112" t="s">
        <v>6</v>
      </c>
      <c r="B13" s="113"/>
      <c r="C13" s="113"/>
      <c r="D13" s="113"/>
      <c r="E13" s="114"/>
      <c r="F13" s="16" t="s">
        <v>25</v>
      </c>
      <c r="G13" s="16" t="s">
        <v>26</v>
      </c>
      <c r="H13" s="18">
        <v>0</v>
      </c>
      <c r="I13" s="18">
        <v>0</v>
      </c>
    </row>
    <row r="14" spans="1:9" ht="12" customHeight="1">
      <c r="A14" s="108" t="s">
        <v>7</v>
      </c>
      <c r="B14" s="108"/>
      <c r="C14" s="108"/>
      <c r="D14" s="108"/>
      <c r="E14" s="108"/>
      <c r="F14" s="16" t="s">
        <v>25</v>
      </c>
      <c r="G14" s="16" t="s">
        <v>27</v>
      </c>
      <c r="H14" s="18">
        <v>3739</v>
      </c>
      <c r="I14" s="17">
        <v>3800</v>
      </c>
    </row>
    <row r="15" spans="1:9" ht="12.75" hidden="1">
      <c r="A15" s="195"/>
      <c r="B15" s="179"/>
      <c r="C15" s="179"/>
      <c r="D15" s="179"/>
      <c r="E15" s="180"/>
      <c r="F15" s="16"/>
      <c r="G15" s="16"/>
      <c r="H15" s="17"/>
      <c r="I15" s="17"/>
    </row>
    <row r="16" spans="1:9" ht="13.5" customHeight="1">
      <c r="A16" s="108" t="s">
        <v>189</v>
      </c>
      <c r="B16" s="108"/>
      <c r="C16" s="108"/>
      <c r="D16" s="108"/>
      <c r="E16" s="108"/>
      <c r="F16" s="16" t="s">
        <v>25</v>
      </c>
      <c r="G16" s="16" t="s">
        <v>34</v>
      </c>
      <c r="H16" s="18">
        <v>40</v>
      </c>
      <c r="I16" s="18">
        <v>40</v>
      </c>
    </row>
    <row r="17" spans="1:9" ht="12.75">
      <c r="A17" s="112" t="s">
        <v>233</v>
      </c>
      <c r="B17" s="113"/>
      <c r="C17" s="113"/>
      <c r="D17" s="113"/>
      <c r="E17" s="114"/>
      <c r="F17" s="16" t="s">
        <v>25</v>
      </c>
      <c r="G17" s="16" t="s">
        <v>276</v>
      </c>
      <c r="H17" s="18">
        <v>30.4</v>
      </c>
      <c r="I17" s="18">
        <v>30.4</v>
      </c>
    </row>
    <row r="18" spans="1:9" ht="12.75">
      <c r="A18" s="90" t="s">
        <v>8</v>
      </c>
      <c r="B18" s="91"/>
      <c r="C18" s="91"/>
      <c r="D18" s="91"/>
      <c r="E18" s="92"/>
      <c r="F18" s="27" t="s">
        <v>28</v>
      </c>
      <c r="G18" s="16"/>
      <c r="H18" s="28">
        <f>H19</f>
        <v>179.8</v>
      </c>
      <c r="I18" s="28">
        <f>I19</f>
        <v>180.3</v>
      </c>
    </row>
    <row r="19" spans="1:9" ht="12.75">
      <c r="A19" s="108" t="s">
        <v>9</v>
      </c>
      <c r="B19" s="108"/>
      <c r="C19" s="108"/>
      <c r="D19" s="108"/>
      <c r="E19" s="108"/>
      <c r="F19" s="16" t="s">
        <v>28</v>
      </c>
      <c r="G19" s="16" t="s">
        <v>26</v>
      </c>
      <c r="H19" s="17">
        <v>179.8</v>
      </c>
      <c r="I19" s="17">
        <v>180.3</v>
      </c>
    </row>
    <row r="20" spans="1:9" ht="25.5" customHeight="1">
      <c r="A20" s="90" t="s">
        <v>10</v>
      </c>
      <c r="B20" s="91"/>
      <c r="C20" s="91"/>
      <c r="D20" s="91"/>
      <c r="E20" s="92"/>
      <c r="F20" s="27" t="s">
        <v>26</v>
      </c>
      <c r="G20" s="16"/>
      <c r="H20" s="21">
        <f>H21+H22</f>
        <v>205.1</v>
      </c>
      <c r="I20" s="21">
        <f>I21+I22</f>
        <v>203.7</v>
      </c>
    </row>
    <row r="21" spans="1:9" ht="28.5" customHeight="1">
      <c r="A21" s="108" t="s">
        <v>11</v>
      </c>
      <c r="B21" s="108"/>
      <c r="C21" s="108"/>
      <c r="D21" s="108"/>
      <c r="E21" s="108"/>
      <c r="F21" s="16" t="s">
        <v>26</v>
      </c>
      <c r="G21" s="16" t="s">
        <v>29</v>
      </c>
      <c r="H21" s="18">
        <f>51.5+1.4</f>
        <v>52.9</v>
      </c>
      <c r="I21" s="18">
        <v>51.5</v>
      </c>
    </row>
    <row r="22" spans="1:9" ht="13.5" customHeight="1">
      <c r="A22" s="108" t="s">
        <v>12</v>
      </c>
      <c r="B22" s="108"/>
      <c r="C22" s="108"/>
      <c r="D22" s="108"/>
      <c r="E22" s="108"/>
      <c r="F22" s="16" t="s">
        <v>26</v>
      </c>
      <c r="G22" s="16" t="s">
        <v>30</v>
      </c>
      <c r="H22" s="18">
        <v>152.2</v>
      </c>
      <c r="I22" s="18">
        <v>152.2</v>
      </c>
    </row>
    <row r="23" spans="1:9" ht="12.75">
      <c r="A23" s="90" t="s">
        <v>13</v>
      </c>
      <c r="B23" s="91"/>
      <c r="C23" s="91"/>
      <c r="D23" s="91"/>
      <c r="E23" s="92"/>
      <c r="F23" s="27" t="s">
        <v>31</v>
      </c>
      <c r="G23" s="16"/>
      <c r="H23" s="21">
        <f>H24+H25+H26</f>
        <v>4100</v>
      </c>
      <c r="I23" s="21">
        <f>I24+I25+I26</f>
        <v>4321.4</v>
      </c>
    </row>
    <row r="24" spans="1:9" ht="12.75">
      <c r="A24" s="108" t="s">
        <v>14</v>
      </c>
      <c r="B24" s="108"/>
      <c r="C24" s="108"/>
      <c r="D24" s="108"/>
      <c r="E24" s="108"/>
      <c r="F24" s="16" t="s">
        <v>31</v>
      </c>
      <c r="G24" s="16" t="s">
        <v>25</v>
      </c>
      <c r="H24" s="18">
        <v>500</v>
      </c>
      <c r="I24" s="18">
        <v>621.4</v>
      </c>
    </row>
    <row r="25" spans="1:9" ht="14.25" customHeight="1">
      <c r="A25" s="108" t="s">
        <v>15</v>
      </c>
      <c r="B25" s="108"/>
      <c r="C25" s="108"/>
      <c r="D25" s="108"/>
      <c r="E25" s="108"/>
      <c r="F25" s="16" t="s">
        <v>31</v>
      </c>
      <c r="G25" s="16" t="s">
        <v>28</v>
      </c>
      <c r="H25" s="18">
        <v>1000</v>
      </c>
      <c r="I25" s="18">
        <v>1000</v>
      </c>
    </row>
    <row r="26" spans="1:9" ht="14.25" customHeight="1">
      <c r="A26" s="108" t="s">
        <v>16</v>
      </c>
      <c r="B26" s="108"/>
      <c r="C26" s="108"/>
      <c r="D26" s="108"/>
      <c r="E26" s="108"/>
      <c r="F26" s="16" t="s">
        <v>31</v>
      </c>
      <c r="G26" s="16" t="s">
        <v>26</v>
      </c>
      <c r="H26" s="66">
        <v>2600</v>
      </c>
      <c r="I26" s="18">
        <v>2700</v>
      </c>
    </row>
    <row r="27" spans="1:9" ht="12.75">
      <c r="A27" s="90" t="s">
        <v>17</v>
      </c>
      <c r="B27" s="179"/>
      <c r="C27" s="179"/>
      <c r="D27" s="179"/>
      <c r="E27" s="180"/>
      <c r="F27" s="27" t="s">
        <v>32</v>
      </c>
      <c r="G27" s="16"/>
      <c r="H27" s="21">
        <f>H28</f>
        <v>27.5</v>
      </c>
      <c r="I27" s="21">
        <f>I28</f>
        <v>27.5</v>
      </c>
    </row>
    <row r="28" spans="1:9" ht="12.75">
      <c r="A28" s="108" t="s">
        <v>18</v>
      </c>
      <c r="B28" s="108"/>
      <c r="C28" s="108"/>
      <c r="D28" s="108"/>
      <c r="E28" s="108"/>
      <c r="F28" s="16" t="s">
        <v>32</v>
      </c>
      <c r="G28" s="16" t="s">
        <v>32</v>
      </c>
      <c r="H28" s="18">
        <v>27.5</v>
      </c>
      <c r="I28" s="18">
        <v>27.5</v>
      </c>
    </row>
    <row r="29" spans="1:9" ht="12.75">
      <c r="A29" s="90" t="s">
        <v>19</v>
      </c>
      <c r="B29" s="91"/>
      <c r="C29" s="91"/>
      <c r="D29" s="91"/>
      <c r="E29" s="92"/>
      <c r="F29" s="27" t="s">
        <v>33</v>
      </c>
      <c r="G29" s="16"/>
      <c r="H29" s="21">
        <f>H30</f>
        <v>3644</v>
      </c>
      <c r="I29" s="21">
        <f>I30</f>
        <v>3700</v>
      </c>
    </row>
    <row r="30" spans="1:9" ht="12" customHeight="1">
      <c r="A30" s="108" t="s">
        <v>20</v>
      </c>
      <c r="B30" s="108"/>
      <c r="C30" s="108"/>
      <c r="D30" s="108"/>
      <c r="E30" s="108"/>
      <c r="F30" s="16" t="s">
        <v>33</v>
      </c>
      <c r="G30" s="16" t="s">
        <v>25</v>
      </c>
      <c r="H30" s="18">
        <v>3644</v>
      </c>
      <c r="I30" s="18">
        <v>3700</v>
      </c>
    </row>
    <row r="31" spans="1:9" ht="12.75" hidden="1">
      <c r="A31" s="115"/>
      <c r="B31" s="181"/>
      <c r="C31" s="181"/>
      <c r="D31" s="181"/>
      <c r="E31" s="182"/>
      <c r="F31" s="16" t="s">
        <v>33</v>
      </c>
      <c r="G31" s="16" t="s">
        <v>214</v>
      </c>
      <c r="H31" s="18"/>
      <c r="I31" s="18"/>
    </row>
    <row r="32" spans="1:9" ht="12.75">
      <c r="A32" s="90" t="s">
        <v>21</v>
      </c>
      <c r="B32" s="179"/>
      <c r="C32" s="179"/>
      <c r="D32" s="179"/>
      <c r="E32" s="180"/>
      <c r="F32" s="27" t="s">
        <v>34</v>
      </c>
      <c r="G32" s="16"/>
      <c r="H32" s="21">
        <f>H33</f>
        <v>3644</v>
      </c>
      <c r="I32" s="21">
        <f>I33</f>
        <v>3700</v>
      </c>
    </row>
    <row r="33" spans="1:9" ht="12.75">
      <c r="A33" s="108" t="s">
        <v>22</v>
      </c>
      <c r="B33" s="108"/>
      <c r="C33" s="108"/>
      <c r="D33" s="108"/>
      <c r="E33" s="108"/>
      <c r="F33" s="16" t="s">
        <v>34</v>
      </c>
      <c r="G33" s="16" t="s">
        <v>25</v>
      </c>
      <c r="H33" s="18">
        <v>3644</v>
      </c>
      <c r="I33" s="18">
        <v>3700</v>
      </c>
    </row>
    <row r="34" spans="1:9" ht="12.75">
      <c r="A34" s="90" t="s">
        <v>236</v>
      </c>
      <c r="B34" s="91"/>
      <c r="C34" s="91"/>
      <c r="D34" s="91"/>
      <c r="E34" s="92"/>
      <c r="F34" s="16" t="s">
        <v>30</v>
      </c>
      <c r="G34" s="16" t="s">
        <v>237</v>
      </c>
      <c r="H34" s="18">
        <f>H35</f>
        <v>249.4</v>
      </c>
      <c r="I34" s="17">
        <v>249.4</v>
      </c>
    </row>
    <row r="35" spans="1:9" ht="12.75">
      <c r="A35" s="112" t="s">
        <v>243</v>
      </c>
      <c r="B35" s="113"/>
      <c r="C35" s="113"/>
      <c r="D35" s="113"/>
      <c r="E35" s="114"/>
      <c r="F35" s="16" t="s">
        <v>30</v>
      </c>
      <c r="G35" s="16" t="s">
        <v>25</v>
      </c>
      <c r="H35" s="18">
        <v>249.4</v>
      </c>
      <c r="I35" s="17">
        <v>249.4</v>
      </c>
    </row>
    <row r="36" spans="1:9" ht="12.75">
      <c r="A36" s="90" t="s">
        <v>23</v>
      </c>
      <c r="B36" s="91"/>
      <c r="C36" s="91"/>
      <c r="D36" s="91"/>
      <c r="E36" s="92"/>
      <c r="F36" s="27" t="s">
        <v>234</v>
      </c>
      <c r="G36" s="16"/>
      <c r="H36" s="21">
        <f>H37</f>
        <v>224</v>
      </c>
      <c r="I36" s="21">
        <f>I37</f>
        <v>224</v>
      </c>
    </row>
    <row r="37" spans="1:9" ht="15.75" customHeight="1">
      <c r="A37" s="108" t="s">
        <v>220</v>
      </c>
      <c r="B37" s="108"/>
      <c r="C37" s="108"/>
      <c r="D37" s="108"/>
      <c r="E37" s="108"/>
      <c r="F37" s="16" t="s">
        <v>234</v>
      </c>
      <c r="G37" s="16" t="s">
        <v>26</v>
      </c>
      <c r="H37" s="18">
        <v>224</v>
      </c>
      <c r="I37" s="18">
        <v>224</v>
      </c>
    </row>
    <row r="38" spans="1:11" ht="12.75">
      <c r="A38" s="183" t="s">
        <v>24</v>
      </c>
      <c r="B38" s="183"/>
      <c r="C38" s="183"/>
      <c r="D38" s="183"/>
      <c r="E38" s="183"/>
      <c r="F38" s="15"/>
      <c r="G38" s="15"/>
      <c r="H38" s="21">
        <f>H36+H32+H29+H27+H23+H20+H18+H12+H34</f>
        <v>16083.199999999999</v>
      </c>
      <c r="I38" s="21">
        <f>I36+I32+I29+I27+I23+I20+I18+I12+I34</f>
        <v>16476.7</v>
      </c>
      <c r="K38" s="43">
        <f>16476.7-I38</f>
        <v>0</v>
      </c>
    </row>
    <row r="39" spans="1:9" ht="12.75">
      <c r="A39" s="106"/>
      <c r="B39" s="106"/>
      <c r="C39" s="106"/>
      <c r="D39" s="106"/>
      <c r="E39" s="106"/>
      <c r="F39" s="2"/>
      <c r="G39" s="2"/>
      <c r="H39" s="2"/>
      <c r="I39" s="2"/>
    </row>
    <row r="41" spans="8:9" ht="12.75">
      <c r="H41" s="43"/>
      <c r="I41" s="43"/>
    </row>
    <row r="42" spans="8:9" ht="12.75">
      <c r="H42" s="43"/>
      <c r="I42" s="43"/>
    </row>
  </sheetData>
  <mergeCells count="34">
    <mergeCell ref="A19:E19"/>
    <mergeCell ref="A13:E13"/>
    <mergeCell ref="A14:E14"/>
    <mergeCell ref="A16:E16"/>
    <mergeCell ref="A18:E18"/>
    <mergeCell ref="A15:E15"/>
    <mergeCell ref="A17:E17"/>
    <mergeCell ref="A8:I8"/>
    <mergeCell ref="A10:E10"/>
    <mergeCell ref="A11:E11"/>
    <mergeCell ref="A12:E12"/>
    <mergeCell ref="A20:E20"/>
    <mergeCell ref="A21:E21"/>
    <mergeCell ref="A22:E22"/>
    <mergeCell ref="A23:E23"/>
    <mergeCell ref="A24:E24"/>
    <mergeCell ref="A25:E25"/>
    <mergeCell ref="A26:E26"/>
    <mergeCell ref="A27:E27"/>
    <mergeCell ref="A30:E30"/>
    <mergeCell ref="A38:E38"/>
    <mergeCell ref="A31:E31"/>
    <mergeCell ref="A34:E34"/>
    <mergeCell ref="A35:E35"/>
    <mergeCell ref="F5:I5"/>
    <mergeCell ref="F1:G1"/>
    <mergeCell ref="F2:G2"/>
    <mergeCell ref="A39:E39"/>
    <mergeCell ref="A32:E32"/>
    <mergeCell ref="A33:E33"/>
    <mergeCell ref="A36:E36"/>
    <mergeCell ref="A37:E37"/>
    <mergeCell ref="A28:E28"/>
    <mergeCell ref="A29:E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11">
      <selection activeCell="N39" sqref="N39"/>
    </sheetView>
  </sheetViews>
  <sheetFormatPr defaultColWidth="9.00390625" defaultRowHeight="12.75"/>
  <cols>
    <col min="1" max="1" width="8.00390625" style="0" customWidth="1"/>
    <col min="2" max="2" width="7.875" style="0" customWidth="1"/>
    <col min="3" max="3" width="7.25390625" style="0" customWidth="1"/>
    <col min="5" max="5" width="10.125" style="0" customWidth="1"/>
    <col min="6" max="6" width="4.875" style="0" customWidth="1"/>
    <col min="7" max="7" width="6.375" style="0" customWidth="1"/>
    <col min="8" max="8" width="7.125" style="0" customWidth="1"/>
    <col min="9" max="9" width="7.875" style="0" customWidth="1"/>
    <col min="10" max="10" width="6.125" style="0" customWidth="1"/>
  </cols>
  <sheetData>
    <row r="1" spans="9:11" ht="12.75">
      <c r="I1" s="1" t="s">
        <v>138</v>
      </c>
      <c r="K1" s="1"/>
    </row>
    <row r="2" spans="9:11" ht="12.75">
      <c r="I2" s="1" t="s">
        <v>1</v>
      </c>
      <c r="K2" s="1"/>
    </row>
    <row r="3" spans="9:11" ht="12.75">
      <c r="I3" s="1" t="s">
        <v>327</v>
      </c>
      <c r="K3" s="1"/>
    </row>
    <row r="4" spans="9:11" ht="12.75">
      <c r="I4" s="1" t="s">
        <v>333</v>
      </c>
      <c r="K4" s="1"/>
    </row>
    <row r="7" spans="1:12" ht="51.75" customHeight="1">
      <c r="A7" s="83" t="s">
        <v>359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07"/>
    </row>
    <row r="9" spans="1:12" ht="32.25">
      <c r="A9" s="175" t="s">
        <v>4</v>
      </c>
      <c r="B9" s="175"/>
      <c r="C9" s="175"/>
      <c r="D9" s="175"/>
      <c r="E9" s="175"/>
      <c r="F9" s="11" t="s">
        <v>75</v>
      </c>
      <c r="G9" s="11" t="s">
        <v>3</v>
      </c>
      <c r="H9" s="12" t="s">
        <v>2</v>
      </c>
      <c r="I9" s="12" t="s">
        <v>36</v>
      </c>
      <c r="J9" s="12" t="s">
        <v>139</v>
      </c>
      <c r="K9" s="13" t="s">
        <v>286</v>
      </c>
      <c r="L9" s="13" t="s">
        <v>334</v>
      </c>
    </row>
    <row r="10" spans="1:12" ht="12.75">
      <c r="A10" s="176">
        <v>1</v>
      </c>
      <c r="B10" s="176"/>
      <c r="C10" s="176"/>
      <c r="D10" s="176"/>
      <c r="E10" s="176"/>
      <c r="F10" s="14">
        <v>2</v>
      </c>
      <c r="G10" s="14">
        <v>3</v>
      </c>
      <c r="H10" s="14">
        <v>4</v>
      </c>
      <c r="I10" s="14">
        <v>5</v>
      </c>
      <c r="J10" s="14">
        <v>6</v>
      </c>
      <c r="K10" s="14">
        <v>7</v>
      </c>
      <c r="L10" s="14">
        <v>8</v>
      </c>
    </row>
    <row r="11" spans="1:12" ht="12.75" customHeight="1">
      <c r="A11" s="90" t="s">
        <v>76</v>
      </c>
      <c r="B11" s="91"/>
      <c r="C11" s="91"/>
      <c r="D11" s="91"/>
      <c r="E11" s="92"/>
      <c r="F11" s="14">
        <v>835</v>
      </c>
      <c r="G11" s="14"/>
      <c r="H11" s="14"/>
      <c r="I11" s="14"/>
      <c r="J11" s="14"/>
      <c r="K11" s="36"/>
      <c r="L11" s="14"/>
    </row>
    <row r="12" spans="1:12" ht="12.75" customHeight="1">
      <c r="A12" s="89" t="s">
        <v>5</v>
      </c>
      <c r="B12" s="89"/>
      <c r="C12" s="89"/>
      <c r="D12" s="89"/>
      <c r="E12" s="89"/>
      <c r="F12" s="15">
        <v>835</v>
      </c>
      <c r="G12" s="16" t="s">
        <v>25</v>
      </c>
      <c r="H12" s="16"/>
      <c r="I12" s="16"/>
      <c r="J12" s="16"/>
      <c r="K12" s="37">
        <f>K13+K21+K24+K29</f>
        <v>3809.4</v>
      </c>
      <c r="L12" s="37">
        <f>L13+L21+L24+L29</f>
        <v>3870.4</v>
      </c>
    </row>
    <row r="13" spans="1:12" ht="16.5" customHeight="1">
      <c r="A13" s="183" t="s">
        <v>7</v>
      </c>
      <c r="B13" s="183"/>
      <c r="C13" s="183"/>
      <c r="D13" s="183"/>
      <c r="E13" s="183"/>
      <c r="F13" s="15">
        <v>835</v>
      </c>
      <c r="G13" s="16" t="s">
        <v>25</v>
      </c>
      <c r="H13" s="16" t="s">
        <v>27</v>
      </c>
      <c r="I13" s="16"/>
      <c r="J13" s="16"/>
      <c r="K13" s="37">
        <f>K15+K19</f>
        <v>3739</v>
      </c>
      <c r="L13" s="37">
        <f>L15+L19</f>
        <v>3800</v>
      </c>
    </row>
    <row r="14" spans="1:14" ht="24" customHeight="1">
      <c r="A14" s="112" t="s">
        <v>37</v>
      </c>
      <c r="B14" s="113"/>
      <c r="C14" s="113"/>
      <c r="D14" s="113"/>
      <c r="E14" s="114"/>
      <c r="F14" s="15">
        <v>835</v>
      </c>
      <c r="G14" s="16" t="s">
        <v>25</v>
      </c>
      <c r="H14" s="16" t="s">
        <v>27</v>
      </c>
      <c r="I14" s="16" t="s">
        <v>38</v>
      </c>
      <c r="J14" s="16"/>
      <c r="K14" s="37">
        <f>K15+K19</f>
        <v>3739</v>
      </c>
      <c r="L14" s="37">
        <f>L15+L19</f>
        <v>3800</v>
      </c>
      <c r="N14" s="43"/>
    </row>
    <row r="15" spans="1:12" ht="12.75" customHeight="1">
      <c r="A15" s="115" t="s">
        <v>40</v>
      </c>
      <c r="B15" s="116"/>
      <c r="C15" s="116"/>
      <c r="D15" s="116"/>
      <c r="E15" s="117"/>
      <c r="F15" s="15">
        <v>835</v>
      </c>
      <c r="G15" s="16" t="s">
        <v>25</v>
      </c>
      <c r="H15" s="16" t="s">
        <v>27</v>
      </c>
      <c r="I15" s="16" t="s">
        <v>42</v>
      </c>
      <c r="J15" s="16" t="s">
        <v>39</v>
      </c>
      <c r="K15" s="37">
        <f>K16+K17+K18</f>
        <v>2987</v>
      </c>
      <c r="L15" s="37">
        <f>L16+L17+L18</f>
        <v>3037</v>
      </c>
    </row>
    <row r="16" spans="1:12" ht="27" customHeight="1">
      <c r="A16" s="112" t="s">
        <v>340</v>
      </c>
      <c r="B16" s="113"/>
      <c r="C16" s="113"/>
      <c r="D16" s="113"/>
      <c r="E16" s="114"/>
      <c r="F16" s="15">
        <v>835</v>
      </c>
      <c r="G16" s="16" t="s">
        <v>25</v>
      </c>
      <c r="H16" s="16" t="s">
        <v>27</v>
      </c>
      <c r="I16" s="16" t="s">
        <v>42</v>
      </c>
      <c r="J16" s="16" t="s">
        <v>341</v>
      </c>
      <c r="K16" s="37">
        <v>2044</v>
      </c>
      <c r="L16" s="18">
        <f>2044</f>
        <v>2044</v>
      </c>
    </row>
    <row r="17" spans="1:12" ht="25.5" customHeight="1">
      <c r="A17" s="112" t="s">
        <v>342</v>
      </c>
      <c r="B17" s="113"/>
      <c r="C17" s="113"/>
      <c r="D17" s="113"/>
      <c r="E17" s="114"/>
      <c r="F17" s="15">
        <v>835</v>
      </c>
      <c r="G17" s="16" t="s">
        <v>25</v>
      </c>
      <c r="H17" s="16" t="s">
        <v>27</v>
      </c>
      <c r="I17" s="16" t="s">
        <v>42</v>
      </c>
      <c r="J17" s="16" t="s">
        <v>337</v>
      </c>
      <c r="K17" s="37">
        <v>913</v>
      </c>
      <c r="L17" s="18">
        <f>913+50</f>
        <v>963</v>
      </c>
    </row>
    <row r="18" spans="1:12" ht="13.5" customHeight="1">
      <c r="A18" s="112" t="s">
        <v>343</v>
      </c>
      <c r="B18" s="113"/>
      <c r="C18" s="113"/>
      <c r="D18" s="113"/>
      <c r="E18" s="114"/>
      <c r="F18" s="15">
        <v>835</v>
      </c>
      <c r="G18" s="16" t="s">
        <v>25</v>
      </c>
      <c r="H18" s="16" t="s">
        <v>27</v>
      </c>
      <c r="I18" s="16" t="s">
        <v>42</v>
      </c>
      <c r="J18" s="16" t="s">
        <v>344</v>
      </c>
      <c r="K18" s="37">
        <v>30</v>
      </c>
      <c r="L18" s="18">
        <v>30</v>
      </c>
    </row>
    <row r="19" spans="1:12" ht="12.75" customHeight="1">
      <c r="A19" s="115" t="s">
        <v>41</v>
      </c>
      <c r="B19" s="116"/>
      <c r="C19" s="116"/>
      <c r="D19" s="116"/>
      <c r="E19" s="117"/>
      <c r="F19" s="15">
        <v>835</v>
      </c>
      <c r="G19" s="16" t="s">
        <v>25</v>
      </c>
      <c r="H19" s="16" t="s">
        <v>27</v>
      </c>
      <c r="I19" s="16" t="s">
        <v>43</v>
      </c>
      <c r="J19" s="16"/>
      <c r="K19" s="48">
        <f>K20</f>
        <v>752</v>
      </c>
      <c r="L19" s="21">
        <f>L20</f>
        <v>763</v>
      </c>
    </row>
    <row r="20" spans="1:12" ht="12.75" customHeight="1">
      <c r="A20" s="112" t="s">
        <v>340</v>
      </c>
      <c r="B20" s="113"/>
      <c r="C20" s="113"/>
      <c r="D20" s="113"/>
      <c r="E20" s="114"/>
      <c r="F20" s="15">
        <v>835</v>
      </c>
      <c r="G20" s="16" t="s">
        <v>25</v>
      </c>
      <c r="H20" s="16" t="s">
        <v>27</v>
      </c>
      <c r="I20" s="16" t="s">
        <v>43</v>
      </c>
      <c r="J20" s="16" t="s">
        <v>337</v>
      </c>
      <c r="K20" s="37">
        <v>752</v>
      </c>
      <c r="L20" s="18">
        <f>752+11</f>
        <v>763</v>
      </c>
    </row>
    <row r="21" spans="1:12" ht="17.25" customHeight="1" hidden="1">
      <c r="A21" s="184" t="s">
        <v>307</v>
      </c>
      <c r="B21" s="185"/>
      <c r="C21" s="185"/>
      <c r="D21" s="185"/>
      <c r="E21" s="186"/>
      <c r="F21" s="14">
        <v>835</v>
      </c>
      <c r="G21" s="27" t="s">
        <v>25</v>
      </c>
      <c r="H21" s="27" t="s">
        <v>32</v>
      </c>
      <c r="I21" s="27"/>
      <c r="J21" s="27"/>
      <c r="K21" s="48">
        <f>K22</f>
        <v>0</v>
      </c>
      <c r="L21" s="18">
        <v>0</v>
      </c>
    </row>
    <row r="22" spans="1:12" ht="18" customHeight="1" hidden="1">
      <c r="A22" s="115" t="s">
        <v>308</v>
      </c>
      <c r="B22" s="181"/>
      <c r="C22" s="181"/>
      <c r="D22" s="181"/>
      <c r="E22" s="182"/>
      <c r="F22" s="15">
        <v>835</v>
      </c>
      <c r="G22" s="16" t="s">
        <v>32</v>
      </c>
      <c r="H22" s="16" t="s">
        <v>32</v>
      </c>
      <c r="I22" s="16" t="s">
        <v>319</v>
      </c>
      <c r="J22" s="16"/>
      <c r="K22" s="37">
        <v>0</v>
      </c>
      <c r="L22" s="37">
        <v>0</v>
      </c>
    </row>
    <row r="23" spans="1:12" ht="30.75" customHeight="1" hidden="1">
      <c r="A23" s="112" t="s">
        <v>342</v>
      </c>
      <c r="B23" s="113"/>
      <c r="C23" s="113"/>
      <c r="D23" s="113"/>
      <c r="E23" s="114"/>
      <c r="F23" s="15">
        <v>835</v>
      </c>
      <c r="G23" s="16" t="s">
        <v>32</v>
      </c>
      <c r="H23" s="16" t="s">
        <v>32</v>
      </c>
      <c r="I23" s="16" t="s">
        <v>319</v>
      </c>
      <c r="J23" s="16" t="s">
        <v>337</v>
      </c>
      <c r="K23" s="37">
        <v>0</v>
      </c>
      <c r="L23" s="18">
        <v>0</v>
      </c>
    </row>
    <row r="24" spans="1:12" ht="12.75" customHeight="1">
      <c r="A24" s="102" t="s">
        <v>233</v>
      </c>
      <c r="B24" s="86"/>
      <c r="C24" s="86"/>
      <c r="D24" s="86"/>
      <c r="E24" s="87"/>
      <c r="F24" s="15">
        <v>835</v>
      </c>
      <c r="G24" s="16" t="s">
        <v>25</v>
      </c>
      <c r="H24" s="16"/>
      <c r="I24" s="16"/>
      <c r="J24" s="16"/>
      <c r="K24" s="48">
        <f>K25+K27</f>
        <v>30.4</v>
      </c>
      <c r="L24" s="48">
        <f>L25+L27</f>
        <v>30.4</v>
      </c>
    </row>
    <row r="25" spans="1:12" ht="27.75" customHeight="1">
      <c r="A25" s="115" t="s">
        <v>216</v>
      </c>
      <c r="B25" s="181"/>
      <c r="C25" s="181"/>
      <c r="D25" s="181"/>
      <c r="E25" s="182"/>
      <c r="F25" s="15">
        <v>835</v>
      </c>
      <c r="G25" s="16" t="s">
        <v>25</v>
      </c>
      <c r="H25" s="16" t="s">
        <v>276</v>
      </c>
      <c r="I25" s="16" t="s">
        <v>277</v>
      </c>
      <c r="J25" s="16"/>
      <c r="K25" s="37">
        <v>0.4</v>
      </c>
      <c r="L25" s="17">
        <v>0.4</v>
      </c>
    </row>
    <row r="26" spans="1:12" ht="12.75" customHeight="1">
      <c r="A26" s="112" t="s">
        <v>342</v>
      </c>
      <c r="B26" s="113"/>
      <c r="C26" s="113"/>
      <c r="D26" s="113"/>
      <c r="E26" s="114"/>
      <c r="F26" s="15">
        <v>835</v>
      </c>
      <c r="G26" s="16" t="s">
        <v>25</v>
      </c>
      <c r="H26" s="16" t="s">
        <v>276</v>
      </c>
      <c r="I26" s="16" t="s">
        <v>277</v>
      </c>
      <c r="J26" s="16" t="s">
        <v>337</v>
      </c>
      <c r="K26" s="37">
        <v>0.4</v>
      </c>
      <c r="L26" s="17">
        <v>0.4</v>
      </c>
    </row>
    <row r="27" spans="1:12" ht="27.75" customHeight="1">
      <c r="A27" s="115" t="s">
        <v>217</v>
      </c>
      <c r="B27" s="181"/>
      <c r="C27" s="181"/>
      <c r="D27" s="181"/>
      <c r="E27" s="182"/>
      <c r="F27" s="15">
        <v>835</v>
      </c>
      <c r="G27" s="16" t="s">
        <v>25</v>
      </c>
      <c r="H27" s="16" t="s">
        <v>276</v>
      </c>
      <c r="I27" s="16" t="s">
        <v>235</v>
      </c>
      <c r="J27" s="16"/>
      <c r="K27" s="37">
        <v>30</v>
      </c>
      <c r="L27" s="18">
        <v>30</v>
      </c>
    </row>
    <row r="28" spans="1:12" ht="27" customHeight="1">
      <c r="A28" s="112" t="s">
        <v>342</v>
      </c>
      <c r="B28" s="113"/>
      <c r="C28" s="113"/>
      <c r="D28" s="113"/>
      <c r="E28" s="114"/>
      <c r="F28" s="15">
        <v>835</v>
      </c>
      <c r="G28" s="16" t="s">
        <v>25</v>
      </c>
      <c r="H28" s="16" t="s">
        <v>276</v>
      </c>
      <c r="I28" s="16" t="s">
        <v>235</v>
      </c>
      <c r="J28" s="16" t="s">
        <v>337</v>
      </c>
      <c r="K28" s="37">
        <v>30</v>
      </c>
      <c r="L28" s="18">
        <v>30</v>
      </c>
    </row>
    <row r="29" spans="1:12" ht="17.25" customHeight="1">
      <c r="A29" s="183" t="s">
        <v>189</v>
      </c>
      <c r="B29" s="183"/>
      <c r="C29" s="183"/>
      <c r="D29" s="183"/>
      <c r="E29" s="183"/>
      <c r="F29" s="14">
        <v>835</v>
      </c>
      <c r="G29" s="27" t="s">
        <v>25</v>
      </c>
      <c r="H29" s="27" t="s">
        <v>34</v>
      </c>
      <c r="I29" s="27"/>
      <c r="J29" s="27"/>
      <c r="K29" s="48">
        <f>K30</f>
        <v>40</v>
      </c>
      <c r="L29" s="48">
        <f>L30</f>
        <v>40</v>
      </c>
    </row>
    <row r="30" spans="1:12" ht="13.5" customHeight="1">
      <c r="A30" s="115" t="s">
        <v>190</v>
      </c>
      <c r="B30" s="116"/>
      <c r="C30" s="116"/>
      <c r="D30" s="116"/>
      <c r="E30" s="117"/>
      <c r="F30" s="15">
        <v>835</v>
      </c>
      <c r="G30" s="16" t="s">
        <v>25</v>
      </c>
      <c r="H30" s="16" t="s">
        <v>34</v>
      </c>
      <c r="I30" s="16" t="s">
        <v>44</v>
      </c>
      <c r="J30" s="16" t="s">
        <v>338</v>
      </c>
      <c r="K30" s="37">
        <v>40</v>
      </c>
      <c r="L30" s="18">
        <v>40</v>
      </c>
    </row>
    <row r="31" spans="1:12" ht="31.5" customHeight="1" hidden="1">
      <c r="A31" s="115"/>
      <c r="B31" s="116"/>
      <c r="C31" s="116"/>
      <c r="D31" s="116"/>
      <c r="E31" s="117"/>
      <c r="F31" s="15"/>
      <c r="G31" s="16"/>
      <c r="H31" s="16"/>
      <c r="I31" s="16"/>
      <c r="J31" s="16"/>
      <c r="K31" s="37"/>
      <c r="L31" s="18"/>
    </row>
    <row r="32" spans="1:12" ht="19.5" customHeight="1">
      <c r="A32" s="90" t="s">
        <v>8</v>
      </c>
      <c r="B32" s="91"/>
      <c r="C32" s="91"/>
      <c r="D32" s="91"/>
      <c r="E32" s="92"/>
      <c r="F32" s="15">
        <v>835</v>
      </c>
      <c r="G32" s="16" t="s">
        <v>28</v>
      </c>
      <c r="H32" s="16"/>
      <c r="I32" s="16"/>
      <c r="J32" s="16"/>
      <c r="K32" s="78">
        <f aca="true" t="shared" si="0" ref="K32:L34">K33</f>
        <v>179.8</v>
      </c>
      <c r="L32" s="78">
        <f t="shared" si="0"/>
        <v>180.3</v>
      </c>
    </row>
    <row r="33" spans="1:12" ht="12.75" customHeight="1">
      <c r="A33" s="183" t="s">
        <v>9</v>
      </c>
      <c r="B33" s="183"/>
      <c r="C33" s="183"/>
      <c r="D33" s="183"/>
      <c r="E33" s="183"/>
      <c r="F33" s="15">
        <v>835</v>
      </c>
      <c r="G33" s="16" t="s">
        <v>28</v>
      </c>
      <c r="H33" s="16" t="s">
        <v>26</v>
      </c>
      <c r="I33" s="16"/>
      <c r="J33" s="16"/>
      <c r="K33" s="38">
        <f t="shared" si="0"/>
        <v>179.8</v>
      </c>
      <c r="L33" s="18">
        <f t="shared" si="0"/>
        <v>180.3</v>
      </c>
    </row>
    <row r="34" spans="1:12" ht="27" customHeight="1">
      <c r="A34" s="112" t="s">
        <v>37</v>
      </c>
      <c r="B34" s="113"/>
      <c r="C34" s="113"/>
      <c r="D34" s="113"/>
      <c r="E34" s="114"/>
      <c r="F34" s="15">
        <v>835</v>
      </c>
      <c r="G34" s="16" t="s">
        <v>28</v>
      </c>
      <c r="H34" s="16" t="s">
        <v>26</v>
      </c>
      <c r="I34" s="16" t="s">
        <v>218</v>
      </c>
      <c r="J34" s="16"/>
      <c r="K34" s="38">
        <f t="shared" si="0"/>
        <v>179.8</v>
      </c>
      <c r="L34" s="18">
        <f t="shared" si="0"/>
        <v>180.3</v>
      </c>
    </row>
    <row r="35" spans="1:12" ht="45" customHeight="1">
      <c r="A35" s="115" t="s">
        <v>45</v>
      </c>
      <c r="B35" s="116"/>
      <c r="C35" s="116"/>
      <c r="D35" s="116"/>
      <c r="E35" s="117"/>
      <c r="F35" s="15">
        <v>835</v>
      </c>
      <c r="G35" s="16" t="s">
        <v>28</v>
      </c>
      <c r="H35" s="16" t="s">
        <v>26</v>
      </c>
      <c r="I35" s="16" t="s">
        <v>219</v>
      </c>
      <c r="J35" s="16"/>
      <c r="K35" s="38">
        <v>179.8</v>
      </c>
      <c r="L35" s="18">
        <v>180.3</v>
      </c>
    </row>
    <row r="36" spans="1:12" ht="26.25" customHeight="1">
      <c r="A36" s="112" t="s">
        <v>340</v>
      </c>
      <c r="B36" s="113"/>
      <c r="C36" s="113"/>
      <c r="D36" s="113"/>
      <c r="E36" s="114"/>
      <c r="F36" s="15">
        <v>835</v>
      </c>
      <c r="G36" s="16" t="s">
        <v>28</v>
      </c>
      <c r="H36" s="16" t="s">
        <v>26</v>
      </c>
      <c r="I36" s="16" t="s">
        <v>219</v>
      </c>
      <c r="J36" s="16" t="s">
        <v>341</v>
      </c>
      <c r="K36" s="38">
        <v>168.4</v>
      </c>
      <c r="L36" s="18">
        <v>168.4</v>
      </c>
    </row>
    <row r="37" spans="1:12" ht="30.75" customHeight="1">
      <c r="A37" s="112" t="s">
        <v>342</v>
      </c>
      <c r="B37" s="113"/>
      <c r="C37" s="113"/>
      <c r="D37" s="113"/>
      <c r="E37" s="114"/>
      <c r="F37" s="15">
        <v>835</v>
      </c>
      <c r="G37" s="16" t="s">
        <v>28</v>
      </c>
      <c r="H37" s="16" t="s">
        <v>26</v>
      </c>
      <c r="I37" s="16" t="s">
        <v>219</v>
      </c>
      <c r="J37" s="16" t="s">
        <v>337</v>
      </c>
      <c r="K37" s="38">
        <f>K35-K36</f>
        <v>11.400000000000006</v>
      </c>
      <c r="L37" s="38">
        <f>L35-L36</f>
        <v>11.900000000000006</v>
      </c>
    </row>
    <row r="38" spans="1:12" ht="26.25" customHeight="1">
      <c r="A38" s="90" t="s">
        <v>10</v>
      </c>
      <c r="B38" s="91"/>
      <c r="C38" s="91"/>
      <c r="D38" s="91"/>
      <c r="E38" s="92"/>
      <c r="F38" s="14">
        <v>835</v>
      </c>
      <c r="G38" s="27" t="s">
        <v>26</v>
      </c>
      <c r="H38" s="27"/>
      <c r="I38" s="27"/>
      <c r="J38" s="27"/>
      <c r="K38" s="48">
        <f>K39+K43</f>
        <v>205.1</v>
      </c>
      <c r="L38" s="48">
        <f>L39+L43</f>
        <v>203.7</v>
      </c>
    </row>
    <row r="39" spans="1:12" ht="40.5" customHeight="1">
      <c r="A39" s="183" t="s">
        <v>11</v>
      </c>
      <c r="B39" s="183"/>
      <c r="C39" s="183"/>
      <c r="D39" s="183"/>
      <c r="E39" s="183"/>
      <c r="F39" s="15">
        <v>835</v>
      </c>
      <c r="G39" s="16" t="s">
        <v>26</v>
      </c>
      <c r="H39" s="16" t="s">
        <v>29</v>
      </c>
      <c r="I39" s="16"/>
      <c r="J39" s="16"/>
      <c r="K39" s="37">
        <f aca="true" t="shared" si="1" ref="K39:L41">K40</f>
        <v>52.9</v>
      </c>
      <c r="L39" s="18">
        <f t="shared" si="1"/>
        <v>51.5</v>
      </c>
    </row>
    <row r="40" spans="1:12" ht="45" customHeight="1">
      <c r="A40" s="115" t="s">
        <v>46</v>
      </c>
      <c r="B40" s="116"/>
      <c r="C40" s="116"/>
      <c r="D40" s="116"/>
      <c r="E40" s="117"/>
      <c r="F40" s="15">
        <v>835</v>
      </c>
      <c r="G40" s="16" t="s">
        <v>26</v>
      </c>
      <c r="H40" s="16" t="s">
        <v>29</v>
      </c>
      <c r="I40" s="16" t="s">
        <v>196</v>
      </c>
      <c r="J40" s="16"/>
      <c r="K40" s="37">
        <f t="shared" si="1"/>
        <v>52.9</v>
      </c>
      <c r="L40" s="37">
        <f t="shared" si="1"/>
        <v>51.5</v>
      </c>
    </row>
    <row r="41" spans="1:12" ht="47.25" customHeight="1">
      <c r="A41" s="115" t="s">
        <v>47</v>
      </c>
      <c r="B41" s="116"/>
      <c r="C41" s="116"/>
      <c r="D41" s="116"/>
      <c r="E41" s="117"/>
      <c r="F41" s="15">
        <v>835</v>
      </c>
      <c r="G41" s="16" t="s">
        <v>26</v>
      </c>
      <c r="H41" s="16" t="s">
        <v>29</v>
      </c>
      <c r="I41" s="16" t="s">
        <v>197</v>
      </c>
      <c r="J41" s="16"/>
      <c r="K41" s="37">
        <f t="shared" si="1"/>
        <v>52.9</v>
      </c>
      <c r="L41" s="37">
        <f t="shared" si="1"/>
        <v>51.5</v>
      </c>
    </row>
    <row r="42" spans="1:12" ht="25.5" customHeight="1">
      <c r="A42" s="112" t="s">
        <v>342</v>
      </c>
      <c r="B42" s="113"/>
      <c r="C42" s="113"/>
      <c r="D42" s="113"/>
      <c r="E42" s="114"/>
      <c r="F42" s="15">
        <v>835</v>
      </c>
      <c r="G42" s="16" t="s">
        <v>26</v>
      </c>
      <c r="H42" s="16" t="s">
        <v>29</v>
      </c>
      <c r="I42" s="16" t="s">
        <v>197</v>
      </c>
      <c r="J42" s="16" t="s">
        <v>337</v>
      </c>
      <c r="K42" s="37">
        <v>52.9</v>
      </c>
      <c r="L42" s="18">
        <v>51.5</v>
      </c>
    </row>
    <row r="43" spans="1:12" ht="16.5" customHeight="1">
      <c r="A43" s="183" t="s">
        <v>12</v>
      </c>
      <c r="B43" s="183"/>
      <c r="C43" s="183"/>
      <c r="D43" s="183"/>
      <c r="E43" s="183"/>
      <c r="F43" s="15">
        <v>835</v>
      </c>
      <c r="G43" s="16" t="s">
        <v>26</v>
      </c>
      <c r="H43" s="16" t="s">
        <v>30</v>
      </c>
      <c r="I43" s="16"/>
      <c r="J43" s="16"/>
      <c r="K43" s="37">
        <f aca="true" t="shared" si="2" ref="K43:L45">K44</f>
        <v>152.2</v>
      </c>
      <c r="L43" s="37">
        <f t="shared" si="2"/>
        <v>152.2</v>
      </c>
    </row>
    <row r="44" spans="1:12" ht="44.25" customHeight="1">
      <c r="A44" s="115" t="s">
        <v>48</v>
      </c>
      <c r="B44" s="116"/>
      <c r="C44" s="116"/>
      <c r="D44" s="116"/>
      <c r="E44" s="117"/>
      <c r="F44" s="15">
        <v>835</v>
      </c>
      <c r="G44" s="16" t="s">
        <v>26</v>
      </c>
      <c r="H44" s="16" t="s">
        <v>30</v>
      </c>
      <c r="I44" s="16" t="s">
        <v>50</v>
      </c>
      <c r="J44" s="16"/>
      <c r="K44" s="37">
        <f t="shared" si="2"/>
        <v>152.2</v>
      </c>
      <c r="L44" s="37">
        <f t="shared" si="2"/>
        <v>152.2</v>
      </c>
    </row>
    <row r="45" spans="1:12" ht="30" customHeight="1">
      <c r="A45" s="115" t="s">
        <v>49</v>
      </c>
      <c r="B45" s="116"/>
      <c r="C45" s="116"/>
      <c r="D45" s="116"/>
      <c r="E45" s="117"/>
      <c r="F45" s="15">
        <v>835</v>
      </c>
      <c r="G45" s="16" t="s">
        <v>26</v>
      </c>
      <c r="H45" s="16" t="s">
        <v>30</v>
      </c>
      <c r="I45" s="16" t="s">
        <v>51</v>
      </c>
      <c r="J45" s="16"/>
      <c r="K45" s="37">
        <f t="shared" si="2"/>
        <v>152.2</v>
      </c>
      <c r="L45" s="37">
        <f t="shared" si="2"/>
        <v>152.2</v>
      </c>
    </row>
    <row r="46" spans="1:12" ht="28.5" customHeight="1">
      <c r="A46" s="112" t="s">
        <v>342</v>
      </c>
      <c r="B46" s="113"/>
      <c r="C46" s="113"/>
      <c r="D46" s="113"/>
      <c r="E46" s="114"/>
      <c r="F46" s="15">
        <v>835</v>
      </c>
      <c r="G46" s="16" t="s">
        <v>26</v>
      </c>
      <c r="H46" s="16" t="s">
        <v>30</v>
      </c>
      <c r="I46" s="16" t="s">
        <v>51</v>
      </c>
      <c r="J46" s="16" t="s">
        <v>337</v>
      </c>
      <c r="K46" s="37">
        <v>152.2</v>
      </c>
      <c r="L46" s="18">
        <v>152.2</v>
      </c>
    </row>
    <row r="47" spans="1:12" ht="13.5" customHeight="1">
      <c r="A47" s="190" t="s">
        <v>222</v>
      </c>
      <c r="B47" s="191"/>
      <c r="C47" s="191"/>
      <c r="D47" s="191"/>
      <c r="E47" s="192"/>
      <c r="F47" s="14">
        <v>835</v>
      </c>
      <c r="G47" s="27" t="s">
        <v>27</v>
      </c>
      <c r="H47" s="27"/>
      <c r="I47" s="27"/>
      <c r="J47" s="27"/>
      <c r="K47" s="48">
        <f>K49</f>
        <v>0</v>
      </c>
      <c r="L47" s="18">
        <v>0</v>
      </c>
    </row>
    <row r="48" spans="1:12" ht="12.75" customHeight="1">
      <c r="A48" s="112" t="s">
        <v>305</v>
      </c>
      <c r="B48" s="113"/>
      <c r="C48" s="113"/>
      <c r="D48" s="113"/>
      <c r="E48" s="114"/>
      <c r="F48" s="15">
        <v>835</v>
      </c>
      <c r="G48" s="16" t="s">
        <v>27</v>
      </c>
      <c r="H48" s="16" t="s">
        <v>29</v>
      </c>
      <c r="I48" s="16"/>
      <c r="J48" s="16"/>
      <c r="K48" s="37">
        <v>0</v>
      </c>
      <c r="L48" s="18">
        <v>0</v>
      </c>
    </row>
    <row r="49" spans="1:12" ht="12.75" customHeight="1">
      <c r="A49" s="112" t="s">
        <v>309</v>
      </c>
      <c r="B49" s="193"/>
      <c r="C49" s="193"/>
      <c r="D49" s="193"/>
      <c r="E49" s="194"/>
      <c r="F49" s="15">
        <v>835</v>
      </c>
      <c r="G49" s="16" t="s">
        <v>27</v>
      </c>
      <c r="H49" s="16" t="s">
        <v>29</v>
      </c>
      <c r="I49" s="16" t="s">
        <v>310</v>
      </c>
      <c r="J49" s="16"/>
      <c r="K49" s="37">
        <f>K50</f>
        <v>0</v>
      </c>
      <c r="L49" s="18">
        <v>0</v>
      </c>
    </row>
    <row r="50" spans="1:12" ht="12.75" customHeight="1">
      <c r="A50" s="112" t="s">
        <v>342</v>
      </c>
      <c r="B50" s="113"/>
      <c r="C50" s="113"/>
      <c r="D50" s="113"/>
      <c r="E50" s="114"/>
      <c r="F50" s="15">
        <v>835</v>
      </c>
      <c r="G50" s="16" t="s">
        <v>27</v>
      </c>
      <c r="H50" s="16" t="s">
        <v>29</v>
      </c>
      <c r="I50" s="16" t="s">
        <v>310</v>
      </c>
      <c r="J50" s="16" t="s">
        <v>337</v>
      </c>
      <c r="K50" s="37">
        <v>0</v>
      </c>
      <c r="L50" s="18">
        <v>0</v>
      </c>
    </row>
    <row r="51" spans="1:12" ht="12.75" customHeight="1">
      <c r="A51" s="90" t="s">
        <v>13</v>
      </c>
      <c r="B51" s="91"/>
      <c r="C51" s="91"/>
      <c r="D51" s="91"/>
      <c r="E51" s="92"/>
      <c r="F51" s="15">
        <v>835</v>
      </c>
      <c r="G51" s="16" t="s">
        <v>31</v>
      </c>
      <c r="H51" s="16"/>
      <c r="I51" s="16"/>
      <c r="J51" s="16"/>
      <c r="K51" s="48">
        <f>K52+K56+K62</f>
        <v>4100</v>
      </c>
      <c r="L51" s="48">
        <f>L52+L56+L62</f>
        <v>4321.4</v>
      </c>
    </row>
    <row r="52" spans="1:12" ht="12.75" customHeight="1">
      <c r="A52" s="183" t="s">
        <v>14</v>
      </c>
      <c r="B52" s="183"/>
      <c r="C52" s="183"/>
      <c r="D52" s="183"/>
      <c r="E52" s="183"/>
      <c r="F52" s="15">
        <v>835</v>
      </c>
      <c r="G52" s="16" t="s">
        <v>31</v>
      </c>
      <c r="H52" s="16" t="s">
        <v>25</v>
      </c>
      <c r="I52" s="16"/>
      <c r="J52" s="16"/>
      <c r="K52" s="37">
        <f>K53</f>
        <v>500</v>
      </c>
      <c r="L52" s="18">
        <f>L53</f>
        <v>621.4</v>
      </c>
    </row>
    <row r="53" spans="1:12" ht="12" customHeight="1">
      <c r="A53" s="115" t="s">
        <v>52</v>
      </c>
      <c r="B53" s="116"/>
      <c r="C53" s="116"/>
      <c r="D53" s="116"/>
      <c r="E53" s="117"/>
      <c r="F53" s="15">
        <v>835</v>
      </c>
      <c r="G53" s="16" t="s">
        <v>31</v>
      </c>
      <c r="H53" s="16" t="s">
        <v>25</v>
      </c>
      <c r="I53" s="16" t="s">
        <v>54</v>
      </c>
      <c r="J53" s="16"/>
      <c r="K53" s="37">
        <f>K54</f>
        <v>500</v>
      </c>
      <c r="L53" s="18">
        <f>L54</f>
        <v>621.4</v>
      </c>
    </row>
    <row r="54" spans="1:12" ht="16.5" customHeight="1">
      <c r="A54" s="115" t="s">
        <v>53</v>
      </c>
      <c r="B54" s="116"/>
      <c r="C54" s="116"/>
      <c r="D54" s="116"/>
      <c r="E54" s="117"/>
      <c r="F54" s="15">
        <v>835</v>
      </c>
      <c r="G54" s="16" t="s">
        <v>31</v>
      </c>
      <c r="H54" s="16" t="s">
        <v>25</v>
      </c>
      <c r="I54" s="16" t="s">
        <v>278</v>
      </c>
      <c r="J54" s="16"/>
      <c r="K54" s="37">
        <f>K55</f>
        <v>500</v>
      </c>
      <c r="L54" s="18">
        <v>621.4</v>
      </c>
    </row>
    <row r="55" spans="1:12" ht="27.75" customHeight="1">
      <c r="A55" s="112" t="s">
        <v>342</v>
      </c>
      <c r="B55" s="113"/>
      <c r="C55" s="113"/>
      <c r="D55" s="113"/>
      <c r="E55" s="114"/>
      <c r="F55" s="15">
        <v>835</v>
      </c>
      <c r="G55" s="16" t="s">
        <v>31</v>
      </c>
      <c r="H55" s="16" t="s">
        <v>25</v>
      </c>
      <c r="I55" s="16" t="s">
        <v>278</v>
      </c>
      <c r="J55" s="16" t="s">
        <v>337</v>
      </c>
      <c r="K55" s="37">
        <v>500</v>
      </c>
      <c r="L55" s="18">
        <v>621.4</v>
      </c>
    </row>
    <row r="56" spans="1:12" ht="13.5" customHeight="1">
      <c r="A56" s="183" t="s">
        <v>15</v>
      </c>
      <c r="B56" s="183"/>
      <c r="C56" s="183"/>
      <c r="D56" s="183"/>
      <c r="E56" s="183"/>
      <c r="F56" s="15">
        <v>835</v>
      </c>
      <c r="G56" s="16" t="s">
        <v>31</v>
      </c>
      <c r="H56" s="16" t="s">
        <v>28</v>
      </c>
      <c r="I56" s="16"/>
      <c r="J56" s="16"/>
      <c r="K56" s="37">
        <f>K59</f>
        <v>1000</v>
      </c>
      <c r="L56" s="37">
        <f>L59</f>
        <v>1000</v>
      </c>
    </row>
    <row r="57" spans="1:12" ht="0.75" customHeight="1" hidden="1">
      <c r="A57" s="112" t="s">
        <v>311</v>
      </c>
      <c r="B57" s="113"/>
      <c r="C57" s="113"/>
      <c r="D57" s="113"/>
      <c r="E57" s="114"/>
      <c r="F57" s="15">
        <v>835</v>
      </c>
      <c r="G57" s="16" t="s">
        <v>31</v>
      </c>
      <c r="H57" s="16" t="s">
        <v>28</v>
      </c>
      <c r="I57" s="16" t="s">
        <v>312</v>
      </c>
      <c r="J57" s="16" t="s">
        <v>215</v>
      </c>
      <c r="K57" s="37">
        <v>0</v>
      </c>
      <c r="L57" s="18">
        <f>L58</f>
        <v>0</v>
      </c>
    </row>
    <row r="58" spans="1:12" ht="20.25" customHeight="1" hidden="1">
      <c r="A58" s="72"/>
      <c r="B58" s="73"/>
      <c r="C58" s="73"/>
      <c r="D58" s="73"/>
      <c r="E58" s="74"/>
      <c r="F58" s="15">
        <v>835</v>
      </c>
      <c r="G58" s="16" t="s">
        <v>31</v>
      </c>
      <c r="H58" s="16" t="s">
        <v>28</v>
      </c>
      <c r="I58" s="16" t="s">
        <v>312</v>
      </c>
      <c r="J58" s="16" t="s">
        <v>39</v>
      </c>
      <c r="K58" s="37"/>
      <c r="L58" s="18"/>
    </row>
    <row r="59" spans="1:12" ht="28.5" customHeight="1" hidden="1">
      <c r="A59" s="115" t="s">
        <v>55</v>
      </c>
      <c r="B59" s="116"/>
      <c r="C59" s="116"/>
      <c r="D59" s="116"/>
      <c r="E59" s="117"/>
      <c r="F59" s="15">
        <v>835</v>
      </c>
      <c r="G59" s="16" t="s">
        <v>31</v>
      </c>
      <c r="H59" s="16" t="s">
        <v>28</v>
      </c>
      <c r="I59" s="16" t="s">
        <v>251</v>
      </c>
      <c r="J59" s="16"/>
      <c r="K59" s="37">
        <f>K60</f>
        <v>1000</v>
      </c>
      <c r="L59" s="21">
        <f>L60</f>
        <v>1000</v>
      </c>
    </row>
    <row r="60" spans="1:12" ht="17.25" customHeight="1">
      <c r="A60" s="115" t="s">
        <v>252</v>
      </c>
      <c r="B60" s="116"/>
      <c r="C60" s="116"/>
      <c r="D60" s="116"/>
      <c r="E60" s="117"/>
      <c r="F60" s="15">
        <v>835</v>
      </c>
      <c r="G60" s="16" t="s">
        <v>31</v>
      </c>
      <c r="H60" s="16" t="s">
        <v>28</v>
      </c>
      <c r="I60" s="16" t="s">
        <v>251</v>
      </c>
      <c r="J60" s="16"/>
      <c r="K60" s="37">
        <f>K61</f>
        <v>1000</v>
      </c>
      <c r="L60" s="18">
        <v>1000</v>
      </c>
    </row>
    <row r="61" spans="1:12" ht="26.25" customHeight="1">
      <c r="A61" s="112" t="s">
        <v>342</v>
      </c>
      <c r="B61" s="113"/>
      <c r="C61" s="113"/>
      <c r="D61" s="113"/>
      <c r="E61" s="114"/>
      <c r="F61" s="15">
        <v>835</v>
      </c>
      <c r="G61" s="16" t="s">
        <v>31</v>
      </c>
      <c r="H61" s="16" t="s">
        <v>28</v>
      </c>
      <c r="I61" s="16" t="s">
        <v>360</v>
      </c>
      <c r="J61" s="16" t="s">
        <v>337</v>
      </c>
      <c r="K61" s="37">
        <v>1000</v>
      </c>
      <c r="L61" s="18">
        <v>1000</v>
      </c>
    </row>
    <row r="62" spans="1:12" ht="18" customHeight="1">
      <c r="A62" s="183" t="s">
        <v>16</v>
      </c>
      <c r="B62" s="183"/>
      <c r="C62" s="183"/>
      <c r="D62" s="183"/>
      <c r="E62" s="183"/>
      <c r="F62" s="15">
        <v>835</v>
      </c>
      <c r="G62" s="16" t="s">
        <v>31</v>
      </c>
      <c r="H62" s="16" t="s">
        <v>26</v>
      </c>
      <c r="I62" s="16"/>
      <c r="J62" s="16"/>
      <c r="K62" s="37">
        <f>ROUND((K63+K65+K67+K69+K71),1)</f>
        <v>2600</v>
      </c>
      <c r="L62" s="37">
        <f>ROUND((L63+L65+L67+L69+L71),1)</f>
        <v>2700</v>
      </c>
    </row>
    <row r="63" spans="1:12" ht="13.5" customHeight="1">
      <c r="A63" s="115" t="s">
        <v>56</v>
      </c>
      <c r="B63" s="116"/>
      <c r="C63" s="116"/>
      <c r="D63" s="116"/>
      <c r="E63" s="117"/>
      <c r="F63" s="15">
        <v>835</v>
      </c>
      <c r="G63" s="16" t="s">
        <v>31</v>
      </c>
      <c r="H63" s="16" t="s">
        <v>26</v>
      </c>
      <c r="I63" s="16" t="s">
        <v>60</v>
      </c>
      <c r="J63" s="16"/>
      <c r="K63" s="37">
        <v>750</v>
      </c>
      <c r="L63" s="18">
        <f>L64</f>
        <v>750</v>
      </c>
    </row>
    <row r="64" spans="1:14" ht="26.25" customHeight="1">
      <c r="A64" s="112" t="s">
        <v>342</v>
      </c>
      <c r="B64" s="113"/>
      <c r="C64" s="113"/>
      <c r="D64" s="113"/>
      <c r="E64" s="114"/>
      <c r="F64" s="15">
        <v>835</v>
      </c>
      <c r="G64" s="16" t="s">
        <v>31</v>
      </c>
      <c r="H64" s="16" t="s">
        <v>26</v>
      </c>
      <c r="I64" s="16" t="s">
        <v>60</v>
      </c>
      <c r="J64" s="16" t="s">
        <v>337</v>
      </c>
      <c r="K64" s="37">
        <v>750</v>
      </c>
      <c r="L64" s="18">
        <v>750</v>
      </c>
      <c r="N64" s="43"/>
    </row>
    <row r="65" spans="1:12" ht="100.5" customHeight="1">
      <c r="A65" s="115" t="s">
        <v>79</v>
      </c>
      <c r="B65" s="116"/>
      <c r="C65" s="116"/>
      <c r="D65" s="116"/>
      <c r="E65" s="117"/>
      <c r="F65" s="15">
        <v>835</v>
      </c>
      <c r="G65" s="16" t="s">
        <v>31</v>
      </c>
      <c r="H65" s="16" t="s">
        <v>26</v>
      </c>
      <c r="I65" s="16" t="s">
        <v>61</v>
      </c>
      <c r="J65" s="16"/>
      <c r="K65" s="37">
        <v>900</v>
      </c>
      <c r="L65" s="18">
        <v>1000</v>
      </c>
    </row>
    <row r="66" spans="1:12" ht="33" customHeight="1">
      <c r="A66" s="112" t="s">
        <v>342</v>
      </c>
      <c r="B66" s="113"/>
      <c r="C66" s="113"/>
      <c r="D66" s="113"/>
      <c r="E66" s="114"/>
      <c r="F66" s="15">
        <v>835</v>
      </c>
      <c r="G66" s="16" t="s">
        <v>31</v>
      </c>
      <c r="H66" s="16" t="s">
        <v>26</v>
      </c>
      <c r="I66" s="16" t="s">
        <v>61</v>
      </c>
      <c r="J66" s="16" t="s">
        <v>337</v>
      </c>
      <c r="K66" s="37">
        <v>900</v>
      </c>
      <c r="L66" s="18">
        <v>1000</v>
      </c>
    </row>
    <row r="67" spans="1:12" ht="15.75" customHeight="1">
      <c r="A67" s="115" t="s">
        <v>57</v>
      </c>
      <c r="B67" s="116"/>
      <c r="C67" s="116"/>
      <c r="D67" s="116"/>
      <c r="E67" s="117"/>
      <c r="F67" s="15">
        <v>835</v>
      </c>
      <c r="G67" s="16" t="s">
        <v>31</v>
      </c>
      <c r="H67" s="16" t="s">
        <v>26</v>
      </c>
      <c r="I67" s="16" t="s">
        <v>62</v>
      </c>
      <c r="J67" s="16"/>
      <c r="K67" s="37">
        <v>50</v>
      </c>
      <c r="L67" s="18">
        <f>L68</f>
        <v>50</v>
      </c>
    </row>
    <row r="68" spans="1:12" ht="25.5" customHeight="1">
      <c r="A68" s="112" t="s">
        <v>342</v>
      </c>
      <c r="B68" s="113"/>
      <c r="C68" s="113"/>
      <c r="D68" s="113"/>
      <c r="E68" s="114"/>
      <c r="F68" s="15">
        <v>835</v>
      </c>
      <c r="G68" s="16" t="s">
        <v>31</v>
      </c>
      <c r="H68" s="16" t="s">
        <v>26</v>
      </c>
      <c r="I68" s="16" t="s">
        <v>62</v>
      </c>
      <c r="J68" s="16" t="s">
        <v>337</v>
      </c>
      <c r="K68" s="37">
        <v>50</v>
      </c>
      <c r="L68" s="18">
        <v>50</v>
      </c>
    </row>
    <row r="69" spans="1:12" ht="12.75" customHeight="1">
      <c r="A69" s="115" t="s">
        <v>58</v>
      </c>
      <c r="B69" s="116"/>
      <c r="C69" s="116"/>
      <c r="D69" s="116"/>
      <c r="E69" s="117"/>
      <c r="F69" s="15">
        <v>835</v>
      </c>
      <c r="G69" s="16" t="s">
        <v>31</v>
      </c>
      <c r="H69" s="16" t="s">
        <v>26</v>
      </c>
      <c r="I69" s="16" t="s">
        <v>63</v>
      </c>
      <c r="J69" s="16"/>
      <c r="K69" s="37">
        <v>100</v>
      </c>
      <c r="L69" s="18">
        <f>L70</f>
        <v>100</v>
      </c>
    </row>
    <row r="70" spans="1:12" ht="27.75" customHeight="1">
      <c r="A70" s="112" t="s">
        <v>342</v>
      </c>
      <c r="B70" s="113"/>
      <c r="C70" s="113"/>
      <c r="D70" s="113"/>
      <c r="E70" s="114"/>
      <c r="F70" s="15">
        <v>835</v>
      </c>
      <c r="G70" s="39" t="s">
        <v>31</v>
      </c>
      <c r="H70" s="16" t="s">
        <v>26</v>
      </c>
      <c r="I70" s="16" t="s">
        <v>63</v>
      </c>
      <c r="J70" s="16" t="s">
        <v>337</v>
      </c>
      <c r="K70" s="37">
        <v>100</v>
      </c>
      <c r="L70" s="18">
        <v>100</v>
      </c>
    </row>
    <row r="71" spans="1:12" ht="26.25" customHeight="1">
      <c r="A71" s="115" t="s">
        <v>59</v>
      </c>
      <c r="B71" s="116"/>
      <c r="C71" s="116"/>
      <c r="D71" s="116"/>
      <c r="E71" s="117"/>
      <c r="F71" s="15">
        <v>835</v>
      </c>
      <c r="G71" s="16" t="s">
        <v>31</v>
      </c>
      <c r="H71" s="16" t="s">
        <v>26</v>
      </c>
      <c r="I71" s="16" t="s">
        <v>64</v>
      </c>
      <c r="J71" s="16"/>
      <c r="K71" s="37">
        <v>800</v>
      </c>
      <c r="L71" s="18">
        <f>L72</f>
        <v>800</v>
      </c>
    </row>
    <row r="72" spans="1:12" ht="26.25" customHeight="1">
      <c r="A72" s="112" t="s">
        <v>342</v>
      </c>
      <c r="B72" s="113"/>
      <c r="C72" s="113"/>
      <c r="D72" s="113"/>
      <c r="E72" s="114"/>
      <c r="F72" s="15">
        <v>835</v>
      </c>
      <c r="G72" s="19" t="s">
        <v>31</v>
      </c>
      <c r="H72" s="16" t="s">
        <v>26</v>
      </c>
      <c r="I72" s="16" t="s">
        <v>64</v>
      </c>
      <c r="J72" s="16" t="s">
        <v>337</v>
      </c>
      <c r="K72" s="37">
        <v>800</v>
      </c>
      <c r="L72" s="18">
        <v>800</v>
      </c>
    </row>
    <row r="73" spans="1:12" ht="15.75" customHeight="1">
      <c r="A73" s="90" t="s">
        <v>17</v>
      </c>
      <c r="B73" s="91"/>
      <c r="C73" s="91"/>
      <c r="D73" s="91"/>
      <c r="E73" s="92"/>
      <c r="F73" s="15">
        <v>835</v>
      </c>
      <c r="G73" s="16" t="s">
        <v>32</v>
      </c>
      <c r="H73" s="16"/>
      <c r="I73" s="16"/>
      <c r="J73" s="16"/>
      <c r="K73" s="37">
        <f>ROUND(K74,1)</f>
        <v>27.5</v>
      </c>
      <c r="L73" s="37">
        <f>ROUND(L74,1)</f>
        <v>27.5</v>
      </c>
    </row>
    <row r="74" spans="1:12" ht="17.25" customHeight="1">
      <c r="A74" s="183" t="s">
        <v>18</v>
      </c>
      <c r="B74" s="183"/>
      <c r="C74" s="183"/>
      <c r="D74" s="183"/>
      <c r="E74" s="183"/>
      <c r="F74" s="15">
        <v>835</v>
      </c>
      <c r="G74" s="16" t="s">
        <v>32</v>
      </c>
      <c r="H74" s="16" t="s">
        <v>32</v>
      </c>
      <c r="I74" s="16"/>
      <c r="J74" s="16"/>
      <c r="K74" s="37">
        <f>K75</f>
        <v>27.5</v>
      </c>
      <c r="L74" s="37">
        <f>L75</f>
        <v>27.5</v>
      </c>
    </row>
    <row r="75" spans="1:12" ht="24.75" customHeight="1">
      <c r="A75" s="115" t="s">
        <v>65</v>
      </c>
      <c r="B75" s="116"/>
      <c r="C75" s="116"/>
      <c r="D75" s="116"/>
      <c r="E75" s="117"/>
      <c r="F75" s="15">
        <v>835</v>
      </c>
      <c r="G75" s="16" t="s">
        <v>32</v>
      </c>
      <c r="H75" s="16" t="s">
        <v>32</v>
      </c>
      <c r="I75" s="16" t="s">
        <v>67</v>
      </c>
      <c r="J75" s="16"/>
      <c r="K75" s="37">
        <f>K76</f>
        <v>27.5</v>
      </c>
      <c r="L75" s="37">
        <f>L76</f>
        <v>27.5</v>
      </c>
    </row>
    <row r="76" spans="1:12" ht="26.25" customHeight="1">
      <c r="A76" s="115" t="s">
        <v>66</v>
      </c>
      <c r="B76" s="116"/>
      <c r="C76" s="116"/>
      <c r="D76" s="116"/>
      <c r="E76" s="117"/>
      <c r="F76" s="15">
        <v>835</v>
      </c>
      <c r="G76" s="16" t="s">
        <v>32</v>
      </c>
      <c r="H76" s="16" t="s">
        <v>32</v>
      </c>
      <c r="I76" s="16" t="s">
        <v>68</v>
      </c>
      <c r="J76" s="16"/>
      <c r="K76" s="37">
        <v>27.5</v>
      </c>
      <c r="L76" s="21">
        <v>27.5</v>
      </c>
    </row>
    <row r="77" spans="1:12" ht="30.75" customHeight="1">
      <c r="A77" s="112" t="s">
        <v>342</v>
      </c>
      <c r="B77" s="113"/>
      <c r="C77" s="113"/>
      <c r="D77" s="113"/>
      <c r="E77" s="114"/>
      <c r="F77" s="15">
        <v>835</v>
      </c>
      <c r="G77" s="16" t="s">
        <v>32</v>
      </c>
      <c r="H77" s="16" t="s">
        <v>32</v>
      </c>
      <c r="I77" s="16" t="s">
        <v>68</v>
      </c>
      <c r="J77" s="16" t="s">
        <v>337</v>
      </c>
      <c r="K77" s="37">
        <v>27.5</v>
      </c>
      <c r="L77" s="21">
        <v>27.5</v>
      </c>
    </row>
    <row r="78" spans="1:12" ht="20.25" customHeight="1">
      <c r="A78" s="90" t="s">
        <v>236</v>
      </c>
      <c r="B78" s="91"/>
      <c r="C78" s="91"/>
      <c r="D78" s="91"/>
      <c r="E78" s="92"/>
      <c r="F78" s="15">
        <v>835</v>
      </c>
      <c r="G78" s="16" t="s">
        <v>30</v>
      </c>
      <c r="H78" s="16"/>
      <c r="I78" s="16"/>
      <c r="J78" s="16"/>
      <c r="K78" s="37">
        <f>K79+K82</f>
        <v>249.4</v>
      </c>
      <c r="L78" s="18">
        <f>L79</f>
        <v>249.4</v>
      </c>
    </row>
    <row r="79" spans="1:12" ht="15.75" customHeight="1">
      <c r="A79" s="112" t="s">
        <v>243</v>
      </c>
      <c r="B79" s="113"/>
      <c r="C79" s="113"/>
      <c r="D79" s="113"/>
      <c r="E79" s="114"/>
      <c r="F79" s="15">
        <v>835</v>
      </c>
      <c r="G79" s="16" t="s">
        <v>30</v>
      </c>
      <c r="H79" s="16" t="s">
        <v>25</v>
      </c>
      <c r="I79" s="16"/>
      <c r="J79" s="16"/>
      <c r="K79" s="37">
        <f>K80</f>
        <v>249.4</v>
      </c>
      <c r="L79" s="18">
        <f>L80</f>
        <v>249.4</v>
      </c>
    </row>
    <row r="80" spans="1:12" ht="27.75" customHeight="1">
      <c r="A80" s="112" t="s">
        <v>239</v>
      </c>
      <c r="B80" s="113"/>
      <c r="C80" s="113"/>
      <c r="D80" s="113"/>
      <c r="E80" s="114"/>
      <c r="F80" s="15">
        <v>835</v>
      </c>
      <c r="G80" s="16" t="s">
        <v>30</v>
      </c>
      <c r="H80" s="16" t="s">
        <v>25</v>
      </c>
      <c r="I80" s="16" t="s">
        <v>238</v>
      </c>
      <c r="J80" s="16"/>
      <c r="K80" s="37">
        <f>K81</f>
        <v>249.4</v>
      </c>
      <c r="L80" s="18">
        <v>249.4</v>
      </c>
    </row>
    <row r="81" spans="1:12" ht="25.5" customHeight="1">
      <c r="A81" s="112" t="s">
        <v>242</v>
      </c>
      <c r="B81" s="113"/>
      <c r="C81" s="113"/>
      <c r="D81" s="113"/>
      <c r="E81" s="114"/>
      <c r="F81" s="15">
        <v>835</v>
      </c>
      <c r="G81" s="16" t="s">
        <v>30</v>
      </c>
      <c r="H81" s="16" t="s">
        <v>25</v>
      </c>
      <c r="I81" s="16" t="s">
        <v>240</v>
      </c>
      <c r="J81" s="16" t="s">
        <v>357</v>
      </c>
      <c r="K81" s="37">
        <v>249.4</v>
      </c>
      <c r="L81" s="21">
        <v>249.4</v>
      </c>
    </row>
    <row r="82" spans="1:11" ht="12.75" hidden="1">
      <c r="A82" s="112" t="s">
        <v>306</v>
      </c>
      <c r="B82" s="113"/>
      <c r="C82" s="113"/>
      <c r="D82" s="113"/>
      <c r="E82" s="114"/>
      <c r="F82" s="15">
        <v>835</v>
      </c>
      <c r="G82" s="16" t="s">
        <v>30</v>
      </c>
      <c r="H82" s="16" t="s">
        <v>26</v>
      </c>
      <c r="I82" s="16" t="s">
        <v>313</v>
      </c>
      <c r="J82" s="16"/>
      <c r="K82" s="37">
        <f>K83</f>
        <v>0</v>
      </c>
    </row>
    <row r="83" spans="1:11" ht="12.75" hidden="1">
      <c r="A83" s="112" t="s">
        <v>314</v>
      </c>
      <c r="B83" s="113"/>
      <c r="C83" s="113"/>
      <c r="D83" s="113"/>
      <c r="E83" s="114"/>
      <c r="F83" s="15">
        <v>835</v>
      </c>
      <c r="G83" s="16" t="s">
        <v>30</v>
      </c>
      <c r="H83" s="16" t="s">
        <v>26</v>
      </c>
      <c r="I83" s="16" t="s">
        <v>313</v>
      </c>
      <c r="J83" s="16" t="s">
        <v>241</v>
      </c>
      <c r="K83" s="37"/>
    </row>
    <row r="84" spans="1:11" ht="12.75" hidden="1">
      <c r="A84" s="195"/>
      <c r="B84" s="179"/>
      <c r="C84" s="179"/>
      <c r="D84" s="179"/>
      <c r="E84" s="180"/>
      <c r="F84" s="15"/>
      <c r="G84" s="16"/>
      <c r="H84" s="16"/>
      <c r="I84" s="16"/>
      <c r="J84" s="16"/>
      <c r="K84" s="38"/>
    </row>
    <row r="85" spans="1:12" ht="12.75">
      <c r="A85" s="90" t="s">
        <v>23</v>
      </c>
      <c r="B85" s="91"/>
      <c r="C85" s="91"/>
      <c r="D85" s="91"/>
      <c r="E85" s="92"/>
      <c r="F85" s="15">
        <v>835</v>
      </c>
      <c r="G85" s="16" t="s">
        <v>234</v>
      </c>
      <c r="H85" s="16"/>
      <c r="I85" s="16"/>
      <c r="J85" s="16"/>
      <c r="K85" s="37">
        <f>K86</f>
        <v>224</v>
      </c>
      <c r="L85" s="37">
        <f>L86</f>
        <v>224</v>
      </c>
    </row>
    <row r="86" spans="1:12" ht="12.75">
      <c r="A86" s="108" t="s">
        <v>220</v>
      </c>
      <c r="B86" s="108"/>
      <c r="C86" s="108"/>
      <c r="D86" s="108"/>
      <c r="E86" s="108"/>
      <c r="F86" s="15">
        <v>835</v>
      </c>
      <c r="G86" s="16" t="s">
        <v>234</v>
      </c>
      <c r="H86" s="16" t="s">
        <v>26</v>
      </c>
      <c r="I86" s="16"/>
      <c r="J86" s="16"/>
      <c r="K86" s="37">
        <f>K87</f>
        <v>224</v>
      </c>
      <c r="L86" s="37">
        <f>L87</f>
        <v>224</v>
      </c>
    </row>
    <row r="87" spans="1:12" ht="12.75">
      <c r="A87" s="187" t="s">
        <v>221</v>
      </c>
      <c r="B87" s="188"/>
      <c r="C87" s="188"/>
      <c r="D87" s="188"/>
      <c r="E87" s="189"/>
      <c r="F87" s="15">
        <v>835</v>
      </c>
      <c r="G87" s="16" t="s">
        <v>234</v>
      </c>
      <c r="H87" s="16" t="s">
        <v>26</v>
      </c>
      <c r="I87" s="16" t="s">
        <v>279</v>
      </c>
      <c r="J87" s="16"/>
      <c r="K87" s="37">
        <f>K88</f>
        <v>224</v>
      </c>
      <c r="L87" s="42">
        <v>224</v>
      </c>
    </row>
    <row r="88" spans="1:12" ht="12.75">
      <c r="A88" s="108" t="s">
        <v>220</v>
      </c>
      <c r="B88" s="108"/>
      <c r="C88" s="108"/>
      <c r="D88" s="108"/>
      <c r="E88" s="108"/>
      <c r="F88" s="15">
        <v>835</v>
      </c>
      <c r="G88" s="16" t="s">
        <v>234</v>
      </c>
      <c r="H88" s="16" t="s">
        <v>26</v>
      </c>
      <c r="I88" s="16" t="s">
        <v>279</v>
      </c>
      <c r="J88" s="16" t="s">
        <v>339</v>
      </c>
      <c r="K88" s="37">
        <f>89.6+134.4</f>
        <v>224</v>
      </c>
      <c r="L88" s="42">
        <v>224</v>
      </c>
    </row>
    <row r="89" spans="1:12" ht="30" customHeight="1">
      <c r="A89" s="90" t="s">
        <v>318</v>
      </c>
      <c r="B89" s="91"/>
      <c r="C89" s="91"/>
      <c r="D89" s="91"/>
      <c r="E89" s="92"/>
      <c r="F89" s="20">
        <v>835</v>
      </c>
      <c r="G89" s="16"/>
      <c r="H89" s="16"/>
      <c r="I89" s="16"/>
      <c r="J89" s="16"/>
      <c r="K89" s="48">
        <f>ROUND(K90,1)</f>
        <v>3644</v>
      </c>
      <c r="L89" s="48">
        <f>ROUND(L90,1)</f>
        <v>3700</v>
      </c>
    </row>
    <row r="90" spans="1:12" ht="12.75">
      <c r="A90" s="90" t="s">
        <v>20</v>
      </c>
      <c r="B90" s="91"/>
      <c r="C90" s="91"/>
      <c r="D90" s="91"/>
      <c r="E90" s="92"/>
      <c r="F90" s="8">
        <v>835</v>
      </c>
      <c r="G90" s="16" t="s">
        <v>33</v>
      </c>
      <c r="H90" s="16"/>
      <c r="I90" s="16"/>
      <c r="J90" s="16"/>
      <c r="K90" s="37">
        <f>K91</f>
        <v>3644</v>
      </c>
      <c r="L90" s="37">
        <f>L91</f>
        <v>3700</v>
      </c>
    </row>
    <row r="91" spans="1:12" ht="12.75">
      <c r="A91" s="183" t="s">
        <v>20</v>
      </c>
      <c r="B91" s="183"/>
      <c r="C91" s="183"/>
      <c r="D91" s="183"/>
      <c r="E91" s="183"/>
      <c r="F91" s="8">
        <v>835</v>
      </c>
      <c r="G91" s="16" t="s">
        <v>33</v>
      </c>
      <c r="H91" s="16" t="s">
        <v>25</v>
      </c>
      <c r="I91" s="16"/>
      <c r="J91" s="16"/>
      <c r="K91" s="37">
        <f>K92</f>
        <v>3644</v>
      </c>
      <c r="L91" s="37">
        <f>L92</f>
        <v>3700</v>
      </c>
    </row>
    <row r="92" spans="1:12" ht="27" customHeight="1">
      <c r="A92" s="102" t="s">
        <v>315</v>
      </c>
      <c r="B92" s="103"/>
      <c r="C92" s="103"/>
      <c r="D92" s="103"/>
      <c r="E92" s="104"/>
      <c r="F92" s="8">
        <v>835</v>
      </c>
      <c r="G92" s="16" t="s">
        <v>33</v>
      </c>
      <c r="H92" s="16" t="s">
        <v>25</v>
      </c>
      <c r="I92" s="16" t="s">
        <v>69</v>
      </c>
      <c r="J92" s="16"/>
      <c r="K92" s="37">
        <f>K93+K99</f>
        <v>3644</v>
      </c>
      <c r="L92" s="37">
        <f>L93+L99</f>
        <v>3700</v>
      </c>
    </row>
    <row r="93" spans="1:12" ht="27" customHeight="1">
      <c r="A93" s="115" t="s">
        <v>49</v>
      </c>
      <c r="B93" s="116"/>
      <c r="C93" s="116"/>
      <c r="D93" s="116"/>
      <c r="E93" s="117"/>
      <c r="F93" s="8">
        <v>835</v>
      </c>
      <c r="G93" s="16" t="s">
        <v>33</v>
      </c>
      <c r="H93" s="16" t="s">
        <v>25</v>
      </c>
      <c r="I93" s="16" t="s">
        <v>70</v>
      </c>
      <c r="J93" s="16"/>
      <c r="K93" s="37">
        <f>K94</f>
        <v>3633.5</v>
      </c>
      <c r="L93" s="37">
        <f>L94</f>
        <v>3689.5</v>
      </c>
    </row>
    <row r="94" spans="1:12" ht="16.5" customHeight="1">
      <c r="A94" s="112" t="s">
        <v>275</v>
      </c>
      <c r="B94" s="113"/>
      <c r="C94" s="113"/>
      <c r="D94" s="113"/>
      <c r="E94" s="114"/>
      <c r="F94" s="8">
        <v>835</v>
      </c>
      <c r="G94" s="16" t="s">
        <v>33</v>
      </c>
      <c r="H94" s="16" t="s">
        <v>25</v>
      </c>
      <c r="I94" s="16" t="s">
        <v>70</v>
      </c>
      <c r="J94" s="16"/>
      <c r="K94" s="75">
        <f>K95+K96+K97+K98</f>
        <v>3633.5</v>
      </c>
      <c r="L94" s="75">
        <f>L95+L96+L97+L98</f>
        <v>3689.5</v>
      </c>
    </row>
    <row r="95" spans="1:12" ht="26.25" customHeight="1">
      <c r="A95" s="112" t="s">
        <v>354</v>
      </c>
      <c r="B95" s="113"/>
      <c r="C95" s="113"/>
      <c r="D95" s="113"/>
      <c r="E95" s="114"/>
      <c r="F95" s="8">
        <v>835</v>
      </c>
      <c r="G95" s="16" t="s">
        <v>33</v>
      </c>
      <c r="H95" s="16" t="s">
        <v>25</v>
      </c>
      <c r="I95" s="16" t="s">
        <v>70</v>
      </c>
      <c r="J95" s="16" t="s">
        <v>355</v>
      </c>
      <c r="K95" s="75">
        <v>2000</v>
      </c>
      <c r="L95" s="67">
        <v>2000</v>
      </c>
    </row>
    <row r="96" spans="1:14" ht="28.5" customHeight="1">
      <c r="A96" s="112" t="s">
        <v>342</v>
      </c>
      <c r="B96" s="113"/>
      <c r="C96" s="113"/>
      <c r="D96" s="113"/>
      <c r="E96" s="114"/>
      <c r="F96" s="8">
        <v>835</v>
      </c>
      <c r="G96" s="16" t="s">
        <v>33</v>
      </c>
      <c r="H96" s="16" t="s">
        <v>25</v>
      </c>
      <c r="I96" s="16" t="s">
        <v>70</v>
      </c>
      <c r="J96" s="16" t="s">
        <v>337</v>
      </c>
      <c r="K96" s="75">
        <f>1499-20-10.5</f>
        <v>1468.5</v>
      </c>
      <c r="L96" s="67">
        <f>1535-10.5</f>
        <v>1524.5</v>
      </c>
      <c r="N96" s="43"/>
    </row>
    <row r="97" spans="1:12" ht="26.25" customHeight="1">
      <c r="A97" s="112" t="s">
        <v>356</v>
      </c>
      <c r="B97" s="113"/>
      <c r="C97" s="113"/>
      <c r="D97" s="113"/>
      <c r="E97" s="114"/>
      <c r="F97" s="8">
        <v>835</v>
      </c>
      <c r="G97" s="16" t="s">
        <v>33</v>
      </c>
      <c r="H97" s="16" t="s">
        <v>25</v>
      </c>
      <c r="I97" s="16" t="s">
        <v>70</v>
      </c>
      <c r="J97" s="16" t="s">
        <v>357</v>
      </c>
      <c r="K97" s="75">
        <v>135</v>
      </c>
      <c r="L97" s="75">
        <v>135</v>
      </c>
    </row>
    <row r="98" spans="1:12" ht="28.5" customHeight="1">
      <c r="A98" s="112" t="s">
        <v>343</v>
      </c>
      <c r="B98" s="113"/>
      <c r="C98" s="113"/>
      <c r="D98" s="113"/>
      <c r="E98" s="114"/>
      <c r="F98" s="8">
        <v>835</v>
      </c>
      <c r="G98" s="16" t="s">
        <v>33</v>
      </c>
      <c r="H98" s="16" t="s">
        <v>25</v>
      </c>
      <c r="I98" s="16" t="s">
        <v>70</v>
      </c>
      <c r="J98" s="16" t="s">
        <v>344</v>
      </c>
      <c r="K98" s="37">
        <v>30</v>
      </c>
      <c r="L98" s="37">
        <v>30</v>
      </c>
    </row>
    <row r="99" spans="1:12" ht="24.75" customHeight="1">
      <c r="A99" s="112" t="s">
        <v>250</v>
      </c>
      <c r="B99" s="113"/>
      <c r="C99" s="113"/>
      <c r="D99" s="113"/>
      <c r="E99" s="114"/>
      <c r="F99" s="8">
        <v>835</v>
      </c>
      <c r="G99" s="16" t="s">
        <v>33</v>
      </c>
      <c r="H99" s="16" t="s">
        <v>25</v>
      </c>
      <c r="I99" s="16" t="s">
        <v>280</v>
      </c>
      <c r="J99" s="16"/>
      <c r="K99" s="37">
        <f>K100</f>
        <v>10.5</v>
      </c>
      <c r="L99" s="37">
        <f>L100</f>
        <v>10.5</v>
      </c>
    </row>
    <row r="100" spans="1:12" ht="21.75" customHeight="1">
      <c r="A100" s="112" t="s">
        <v>275</v>
      </c>
      <c r="B100" s="113"/>
      <c r="C100" s="113"/>
      <c r="D100" s="113"/>
      <c r="E100" s="114"/>
      <c r="F100" s="8">
        <v>835</v>
      </c>
      <c r="G100" s="16" t="s">
        <v>33</v>
      </c>
      <c r="H100" s="16" t="s">
        <v>25</v>
      </c>
      <c r="I100" s="16" t="s">
        <v>280</v>
      </c>
      <c r="J100" s="16" t="s">
        <v>337</v>
      </c>
      <c r="K100" s="37">
        <v>10.5</v>
      </c>
      <c r="L100" s="37">
        <v>10.5</v>
      </c>
    </row>
    <row r="101" spans="1:12" ht="26.25" customHeight="1">
      <c r="A101" s="112" t="s">
        <v>342</v>
      </c>
      <c r="B101" s="113"/>
      <c r="C101" s="113"/>
      <c r="D101" s="113"/>
      <c r="E101" s="114"/>
      <c r="F101" s="8">
        <v>835</v>
      </c>
      <c r="G101" s="16" t="s">
        <v>33</v>
      </c>
      <c r="H101" s="16" t="s">
        <v>25</v>
      </c>
      <c r="I101" s="16" t="s">
        <v>280</v>
      </c>
      <c r="J101" s="16" t="s">
        <v>337</v>
      </c>
      <c r="K101" s="37">
        <v>10.5</v>
      </c>
      <c r="L101" s="67">
        <v>10.5</v>
      </c>
    </row>
    <row r="102" spans="1:12" ht="42" customHeight="1">
      <c r="A102" s="90" t="s">
        <v>316</v>
      </c>
      <c r="B102" s="91"/>
      <c r="C102" s="91"/>
      <c r="D102" s="91"/>
      <c r="E102" s="92"/>
      <c r="F102" s="6">
        <v>835</v>
      </c>
      <c r="G102" s="16"/>
      <c r="H102" s="16"/>
      <c r="I102" s="16"/>
      <c r="J102" s="16"/>
      <c r="K102" s="37">
        <f>ROUND(K103,1)</f>
        <v>3644</v>
      </c>
      <c r="L102" s="37">
        <f>ROUND(L103,1)</f>
        <v>3700</v>
      </c>
    </row>
    <row r="103" spans="1:12" ht="12.75">
      <c r="A103" s="190" t="s">
        <v>21</v>
      </c>
      <c r="B103" s="113"/>
      <c r="C103" s="113"/>
      <c r="D103" s="113"/>
      <c r="E103" s="114"/>
      <c r="F103" s="8">
        <v>835</v>
      </c>
      <c r="G103" s="16" t="s">
        <v>34</v>
      </c>
      <c r="H103" s="16"/>
      <c r="I103" s="16"/>
      <c r="J103" s="16"/>
      <c r="K103" s="37">
        <f aca="true" t="shared" si="3" ref="K103:L106">K104</f>
        <v>3644</v>
      </c>
      <c r="L103" s="37">
        <f t="shared" si="3"/>
        <v>3700</v>
      </c>
    </row>
    <row r="104" spans="1:12" ht="12.75">
      <c r="A104" s="183" t="s">
        <v>22</v>
      </c>
      <c r="B104" s="183"/>
      <c r="C104" s="183"/>
      <c r="D104" s="183"/>
      <c r="E104" s="183"/>
      <c r="F104" s="8">
        <v>835</v>
      </c>
      <c r="G104" s="16" t="s">
        <v>34</v>
      </c>
      <c r="H104" s="16" t="s">
        <v>25</v>
      </c>
      <c r="I104" s="16"/>
      <c r="J104" s="16"/>
      <c r="K104" s="37">
        <f t="shared" si="3"/>
        <v>3644</v>
      </c>
      <c r="L104" s="37">
        <f t="shared" si="3"/>
        <v>3700</v>
      </c>
    </row>
    <row r="105" spans="1:12" ht="28.5" customHeight="1">
      <c r="A105" s="115" t="s">
        <v>71</v>
      </c>
      <c r="B105" s="116"/>
      <c r="C105" s="116"/>
      <c r="D105" s="116"/>
      <c r="E105" s="117"/>
      <c r="F105" s="8">
        <v>835</v>
      </c>
      <c r="G105" s="16" t="s">
        <v>34</v>
      </c>
      <c r="H105" s="16" t="s">
        <v>25</v>
      </c>
      <c r="I105" s="16" t="s">
        <v>73</v>
      </c>
      <c r="J105" s="16"/>
      <c r="K105" s="37">
        <f t="shared" si="3"/>
        <v>3644</v>
      </c>
      <c r="L105" s="37">
        <f t="shared" si="3"/>
        <v>3700</v>
      </c>
    </row>
    <row r="106" spans="1:12" ht="28.5" customHeight="1">
      <c r="A106" s="115" t="s">
        <v>72</v>
      </c>
      <c r="B106" s="116"/>
      <c r="C106" s="116"/>
      <c r="D106" s="116"/>
      <c r="E106" s="117"/>
      <c r="F106" s="8">
        <v>835</v>
      </c>
      <c r="G106" s="16" t="s">
        <v>34</v>
      </c>
      <c r="H106" s="16" t="s">
        <v>25</v>
      </c>
      <c r="I106" s="16" t="s">
        <v>74</v>
      </c>
      <c r="J106" s="16"/>
      <c r="K106" s="37">
        <f t="shared" si="3"/>
        <v>3644</v>
      </c>
      <c r="L106" s="37">
        <f t="shared" si="3"/>
        <v>3700</v>
      </c>
    </row>
    <row r="107" spans="1:12" ht="16.5" customHeight="1">
      <c r="A107" s="112" t="s">
        <v>275</v>
      </c>
      <c r="B107" s="113"/>
      <c r="C107" s="113"/>
      <c r="D107" s="113"/>
      <c r="E107" s="114"/>
      <c r="F107" s="8">
        <v>835</v>
      </c>
      <c r="G107" s="16" t="s">
        <v>34</v>
      </c>
      <c r="H107" s="16" t="s">
        <v>25</v>
      </c>
      <c r="I107" s="16" t="s">
        <v>74</v>
      </c>
      <c r="J107" s="16"/>
      <c r="K107" s="37">
        <f>K109+K110+K111</f>
        <v>3644</v>
      </c>
      <c r="L107" s="37">
        <f>L109+L110+L111</f>
        <v>3700</v>
      </c>
    </row>
    <row r="108" spans="1:12" ht="12.75" hidden="1">
      <c r="A108" s="90"/>
      <c r="B108" s="91"/>
      <c r="C108" s="91"/>
      <c r="D108" s="91"/>
      <c r="E108" s="92"/>
      <c r="F108" s="7"/>
      <c r="G108" s="16"/>
      <c r="H108" s="16"/>
      <c r="I108" s="16"/>
      <c r="J108" s="16"/>
      <c r="K108" s="37">
        <v>0</v>
      </c>
      <c r="L108" s="67"/>
    </row>
    <row r="109" spans="1:12" ht="30" customHeight="1">
      <c r="A109" s="112" t="s">
        <v>354</v>
      </c>
      <c r="B109" s="113"/>
      <c r="C109" s="113"/>
      <c r="D109" s="113"/>
      <c r="E109" s="114"/>
      <c r="F109" s="5">
        <v>835</v>
      </c>
      <c r="G109" s="16" t="s">
        <v>34</v>
      </c>
      <c r="H109" s="16" t="s">
        <v>25</v>
      </c>
      <c r="I109" s="16" t="s">
        <v>74</v>
      </c>
      <c r="J109" s="16" t="s">
        <v>355</v>
      </c>
      <c r="K109" s="18">
        <v>1900</v>
      </c>
      <c r="L109" s="67">
        <v>1900</v>
      </c>
    </row>
    <row r="110" spans="1:12" ht="27.75" customHeight="1">
      <c r="A110" s="112" t="s">
        <v>342</v>
      </c>
      <c r="B110" s="113"/>
      <c r="C110" s="113"/>
      <c r="D110" s="113"/>
      <c r="E110" s="114"/>
      <c r="F110" s="5">
        <v>835</v>
      </c>
      <c r="G110" s="16" t="s">
        <v>34</v>
      </c>
      <c r="H110" s="16" t="s">
        <v>25</v>
      </c>
      <c r="I110" s="16" t="s">
        <v>74</v>
      </c>
      <c r="J110" s="16" t="s">
        <v>337</v>
      </c>
      <c r="K110" s="18">
        <v>1729</v>
      </c>
      <c r="L110" s="67">
        <v>1785</v>
      </c>
    </row>
    <row r="111" spans="1:14" ht="15.75" customHeight="1">
      <c r="A111" s="112" t="s">
        <v>343</v>
      </c>
      <c r="B111" s="113"/>
      <c r="C111" s="113"/>
      <c r="D111" s="113"/>
      <c r="E111" s="114"/>
      <c r="F111" s="5">
        <v>835</v>
      </c>
      <c r="G111" s="16" t="s">
        <v>34</v>
      </c>
      <c r="H111" s="16" t="s">
        <v>25</v>
      </c>
      <c r="I111" s="16" t="s">
        <v>74</v>
      </c>
      <c r="J111" s="16" t="s">
        <v>344</v>
      </c>
      <c r="K111" s="18">
        <v>15</v>
      </c>
      <c r="L111" s="67">
        <v>15</v>
      </c>
      <c r="N111" s="43"/>
    </row>
    <row r="112" spans="1:14" ht="16.5" customHeight="1">
      <c r="A112" s="183" t="s">
        <v>24</v>
      </c>
      <c r="B112" s="183"/>
      <c r="C112" s="183"/>
      <c r="D112" s="183"/>
      <c r="E112" s="183"/>
      <c r="F112" s="7"/>
      <c r="G112" s="14"/>
      <c r="H112" s="14"/>
      <c r="I112" s="14"/>
      <c r="J112" s="14"/>
      <c r="K112" s="46">
        <f>ROUND((K108+K102+K89+K85+K78+K73+K62+K56+K52+K38+K32+K12+K47),2)</f>
        <v>16083.2</v>
      </c>
      <c r="L112" s="46">
        <f>ROUND((L108+L102+L89+L85+L78+L73+L62+L56+L52+L38+L32+L12+L47),2)</f>
        <v>16476.7</v>
      </c>
      <c r="N112" s="47"/>
    </row>
  </sheetData>
  <mergeCells count="104">
    <mergeCell ref="A110:E110"/>
    <mergeCell ref="A111:E111"/>
    <mergeCell ref="A112:E112"/>
    <mergeCell ref="A106:E106"/>
    <mergeCell ref="A107:E107"/>
    <mergeCell ref="A108:E108"/>
    <mergeCell ref="A109:E109"/>
    <mergeCell ref="A102:E102"/>
    <mergeCell ref="A103:E103"/>
    <mergeCell ref="A104:E104"/>
    <mergeCell ref="A105:E105"/>
    <mergeCell ref="A98:E98"/>
    <mergeCell ref="A99:E99"/>
    <mergeCell ref="A100:E100"/>
    <mergeCell ref="A101:E101"/>
    <mergeCell ref="A94:E94"/>
    <mergeCell ref="A95:E95"/>
    <mergeCell ref="A96:E96"/>
    <mergeCell ref="A97:E97"/>
    <mergeCell ref="A90:E90"/>
    <mergeCell ref="A91:E91"/>
    <mergeCell ref="A92:E92"/>
    <mergeCell ref="A93:E93"/>
    <mergeCell ref="A86:E86"/>
    <mergeCell ref="A87:E87"/>
    <mergeCell ref="A88:E88"/>
    <mergeCell ref="A89:E89"/>
    <mergeCell ref="A82:E82"/>
    <mergeCell ref="A83:E83"/>
    <mergeCell ref="A84:E84"/>
    <mergeCell ref="A85:E85"/>
    <mergeCell ref="A7:L7"/>
    <mergeCell ref="A9:E9"/>
    <mergeCell ref="A10:E10"/>
    <mergeCell ref="A11:E11"/>
    <mergeCell ref="A12:E12"/>
    <mergeCell ref="A13:E13"/>
    <mergeCell ref="A14:E14"/>
    <mergeCell ref="A15:E15"/>
    <mergeCell ref="A16:E16"/>
    <mergeCell ref="A19:E19"/>
    <mergeCell ref="A20:E20"/>
    <mergeCell ref="A21:E21"/>
    <mergeCell ref="A17:E17"/>
    <mergeCell ref="A18:E18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8:E38"/>
    <mergeCell ref="A36:E36"/>
    <mergeCell ref="A37:E37"/>
    <mergeCell ref="A39:E39"/>
    <mergeCell ref="A40:E40"/>
    <mergeCell ref="A41:E41"/>
    <mergeCell ref="A42:E42"/>
    <mergeCell ref="A43:E43"/>
    <mergeCell ref="A44:E44"/>
    <mergeCell ref="A45:E45"/>
    <mergeCell ref="A46:E46"/>
    <mergeCell ref="A52:E52"/>
    <mergeCell ref="A53:E53"/>
    <mergeCell ref="A54:E54"/>
    <mergeCell ref="A47:E47"/>
    <mergeCell ref="A48:E48"/>
    <mergeCell ref="A49:E49"/>
    <mergeCell ref="A50:E50"/>
    <mergeCell ref="A81:E81"/>
    <mergeCell ref="A70:E70"/>
    <mergeCell ref="A71:E71"/>
    <mergeCell ref="A76:E76"/>
    <mergeCell ref="A78:E78"/>
    <mergeCell ref="A75:E75"/>
    <mergeCell ref="A77:E77"/>
    <mergeCell ref="A79:E79"/>
    <mergeCell ref="A80:E80"/>
    <mergeCell ref="A72:E72"/>
    <mergeCell ref="A74:E74"/>
    <mergeCell ref="A68:E68"/>
    <mergeCell ref="A69:E69"/>
    <mergeCell ref="A61:E61"/>
    <mergeCell ref="A62:E62"/>
    <mergeCell ref="A63:E63"/>
    <mergeCell ref="A67:E67"/>
    <mergeCell ref="A65:E65"/>
    <mergeCell ref="A66:E66"/>
    <mergeCell ref="A64:E64"/>
    <mergeCell ref="A24:E24"/>
    <mergeCell ref="A22:E22"/>
    <mergeCell ref="A23:E23"/>
    <mergeCell ref="A73:E73"/>
    <mergeCell ref="A55:E55"/>
    <mergeCell ref="A59:E59"/>
    <mergeCell ref="A60:E60"/>
    <mergeCell ref="A56:E56"/>
    <mergeCell ref="A57:E57"/>
    <mergeCell ref="A51:E5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8" r:id="rId1"/>
  <rowBreaks count="1" manualBreakCount="1">
    <brk id="7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" sqref="D1:F1"/>
    </sheetView>
  </sheetViews>
  <sheetFormatPr defaultColWidth="9.00390625" defaultRowHeight="12.75"/>
  <cols>
    <col min="1" max="1" width="24.75390625" style="0" customWidth="1"/>
    <col min="2" max="2" width="12.75390625" style="0" customWidth="1"/>
    <col min="6" max="6" width="10.75390625" style="0" customWidth="1"/>
    <col min="7" max="7" width="10.625" style="0" customWidth="1"/>
  </cols>
  <sheetData>
    <row r="1" spans="4:6" ht="12.75">
      <c r="D1" s="81" t="s">
        <v>287</v>
      </c>
      <c r="E1" s="81"/>
      <c r="F1" s="81"/>
    </row>
    <row r="2" spans="4:6" ht="12.75">
      <c r="D2" s="81" t="s">
        <v>362</v>
      </c>
      <c r="E2" s="81"/>
      <c r="F2" s="81"/>
    </row>
    <row r="3" spans="4:6" ht="12.75">
      <c r="D3" s="79" t="s">
        <v>361</v>
      </c>
      <c r="E3" s="79"/>
      <c r="F3" s="79"/>
    </row>
    <row r="4" spans="4:5" ht="12.75">
      <c r="D4" s="77" t="s">
        <v>370</v>
      </c>
      <c r="E4" s="77"/>
    </row>
    <row r="5" spans="4:6" ht="12.75">
      <c r="D5" s="81" t="s">
        <v>350</v>
      </c>
      <c r="E5" s="81"/>
      <c r="F5" s="81"/>
    </row>
    <row r="8" spans="1:7" ht="81.75" customHeight="1">
      <c r="A8" s="83" t="s">
        <v>353</v>
      </c>
      <c r="B8" s="83"/>
      <c r="C8" s="83"/>
      <c r="D8" s="83"/>
      <c r="E8" s="83"/>
      <c r="F8" s="83"/>
      <c r="G8" s="209"/>
    </row>
    <row r="10" spans="1:7" ht="38.25">
      <c r="A10" s="210" t="s">
        <v>144</v>
      </c>
      <c r="B10" s="211"/>
      <c r="C10" s="211"/>
      <c r="D10" s="211"/>
      <c r="E10" s="212"/>
      <c r="F10" s="3" t="s">
        <v>351</v>
      </c>
      <c r="G10" s="3" t="s">
        <v>352</v>
      </c>
    </row>
    <row r="11" spans="1:7" ht="12.75">
      <c r="A11" s="198">
        <v>1</v>
      </c>
      <c r="B11" s="199"/>
      <c r="C11" s="199"/>
      <c r="D11" s="199"/>
      <c r="E11" s="200"/>
      <c r="F11" s="3">
        <v>2</v>
      </c>
      <c r="G11" s="3">
        <v>3</v>
      </c>
    </row>
    <row r="12" spans="1:7" ht="0.75" customHeight="1" hidden="1">
      <c r="A12" s="213" t="s">
        <v>147</v>
      </c>
      <c r="B12" s="214"/>
      <c r="C12" s="214"/>
      <c r="D12" s="214"/>
      <c r="E12" s="215"/>
      <c r="F12" s="18"/>
      <c r="G12" s="18"/>
    </row>
    <row r="13" spans="1:7" ht="28.5" customHeight="1">
      <c r="A13" s="108" t="s">
        <v>326</v>
      </c>
      <c r="B13" s="108"/>
      <c r="C13" s="108"/>
      <c r="D13" s="108"/>
      <c r="E13" s="108"/>
      <c r="F13" s="18">
        <v>134.4</v>
      </c>
      <c r="G13" s="18">
        <v>134.4</v>
      </c>
    </row>
    <row r="14" spans="1:7" ht="37.5" customHeight="1">
      <c r="A14" s="208" t="s">
        <v>148</v>
      </c>
      <c r="B14" s="208"/>
      <c r="C14" s="208"/>
      <c r="D14" s="208"/>
      <c r="E14" s="208"/>
      <c r="F14" s="18">
        <v>89.6</v>
      </c>
      <c r="G14" s="18">
        <v>89.6</v>
      </c>
    </row>
    <row r="15" spans="1:7" ht="12.75">
      <c r="A15" s="85" t="s">
        <v>145</v>
      </c>
      <c r="B15" s="85"/>
      <c r="C15" s="85"/>
      <c r="D15" s="85"/>
      <c r="E15" s="85"/>
      <c r="F15" s="21">
        <f>SUM(F12:F14)</f>
        <v>224</v>
      </c>
      <c r="G15" s="21">
        <f>SUM(G12:G14)</f>
        <v>224</v>
      </c>
    </row>
  </sheetData>
  <mergeCells count="11">
    <mergeCell ref="A15:E15"/>
    <mergeCell ref="A13:E13"/>
    <mergeCell ref="A14:E14"/>
    <mergeCell ref="A8:G8"/>
    <mergeCell ref="A10:E10"/>
    <mergeCell ref="A11:E11"/>
    <mergeCell ref="A12:E12"/>
    <mergeCell ref="D5:F5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5" sqref="C5:D5"/>
    </sheetView>
  </sheetViews>
  <sheetFormatPr defaultColWidth="9.00390625" defaultRowHeight="12.75"/>
  <cols>
    <col min="1" max="1" width="21.875" style="0" customWidth="1"/>
    <col min="2" max="2" width="19.75390625" style="0" customWidth="1"/>
    <col min="3" max="3" width="16.375" style="0" customWidth="1"/>
    <col min="4" max="4" width="16.625" style="0" customWidth="1"/>
    <col min="5" max="5" width="3.25390625" style="0" customWidth="1"/>
    <col min="6" max="6" width="17.125" style="0" hidden="1" customWidth="1"/>
    <col min="7" max="7" width="9.125" style="0" hidden="1" customWidth="1"/>
    <col min="8" max="8" width="8.00390625" style="0" customWidth="1"/>
  </cols>
  <sheetData>
    <row r="1" spans="1:4" ht="12.75">
      <c r="A1" t="s">
        <v>188</v>
      </c>
      <c r="C1" s="81" t="s">
        <v>154</v>
      </c>
      <c r="D1" s="81"/>
    </row>
    <row r="2" spans="3:4" ht="12.75" customHeight="1">
      <c r="C2" s="81" t="s">
        <v>362</v>
      </c>
      <c r="D2" s="81"/>
    </row>
    <row r="3" spans="3:4" ht="12.75" customHeight="1">
      <c r="C3" s="81" t="s">
        <v>361</v>
      </c>
      <c r="D3" s="81"/>
    </row>
    <row r="4" spans="3:4" ht="14.25" customHeight="1">
      <c r="C4" s="81" t="s">
        <v>372</v>
      </c>
      <c r="D4" s="81"/>
    </row>
    <row r="5" spans="3:4" ht="13.5" customHeight="1">
      <c r="C5" s="81" t="s">
        <v>371</v>
      </c>
      <c r="D5" s="81"/>
    </row>
    <row r="8" spans="1:8" ht="30.75" customHeight="1">
      <c r="A8" s="83" t="s">
        <v>345</v>
      </c>
      <c r="B8" s="83"/>
      <c r="C8" s="83"/>
      <c r="D8" s="83"/>
      <c r="E8" s="83"/>
      <c r="F8" s="218"/>
      <c r="G8" s="218"/>
      <c r="H8" s="218"/>
    </row>
    <row r="10" spans="1:8" ht="42" customHeight="1">
      <c r="A10" s="33" t="s">
        <v>94</v>
      </c>
      <c r="B10" s="171" t="s">
        <v>223</v>
      </c>
      <c r="C10" s="219"/>
      <c r="D10" s="219"/>
      <c r="E10" s="219"/>
      <c r="F10" s="220"/>
      <c r="G10" s="220"/>
      <c r="H10" s="33" t="s">
        <v>143</v>
      </c>
    </row>
    <row r="11" spans="1:8" s="34" customFormat="1" ht="12.75">
      <c r="A11" s="9">
        <v>1</v>
      </c>
      <c r="B11" s="173">
        <v>2</v>
      </c>
      <c r="C11" s="221"/>
      <c r="D11" s="221"/>
      <c r="E11" s="221"/>
      <c r="F11" s="220"/>
      <c r="G11" s="220"/>
      <c r="H11" s="40">
        <v>3</v>
      </c>
    </row>
    <row r="12" spans="1:8" ht="12.75" customHeight="1">
      <c r="A12" s="41" t="s">
        <v>225</v>
      </c>
      <c r="B12" s="174" t="s">
        <v>224</v>
      </c>
      <c r="C12" s="222"/>
      <c r="D12" s="222"/>
      <c r="E12" s="222"/>
      <c r="F12" s="220"/>
      <c r="G12" s="220"/>
      <c r="H12" s="42">
        <v>0</v>
      </c>
    </row>
    <row r="13" spans="1:8" ht="18.75" customHeight="1">
      <c r="A13" s="41" t="s">
        <v>226</v>
      </c>
      <c r="B13" s="127" t="s">
        <v>227</v>
      </c>
      <c r="C13" s="216"/>
      <c r="D13" s="216"/>
      <c r="E13" s="216"/>
      <c r="F13" s="216"/>
      <c r="G13" s="217"/>
      <c r="H13" s="42">
        <v>0</v>
      </c>
    </row>
    <row r="14" spans="1:8" ht="15.75" customHeight="1">
      <c r="A14" s="41" t="s">
        <v>228</v>
      </c>
      <c r="B14" s="127" t="s">
        <v>229</v>
      </c>
      <c r="C14" s="216"/>
      <c r="D14" s="216"/>
      <c r="E14" s="216"/>
      <c r="F14" s="216"/>
      <c r="G14" s="217"/>
      <c r="H14" s="42">
        <v>0</v>
      </c>
    </row>
    <row r="15" spans="1:8" ht="16.5" customHeight="1">
      <c r="A15" s="41" t="s">
        <v>231</v>
      </c>
      <c r="B15" s="127" t="s">
        <v>230</v>
      </c>
      <c r="C15" s="216"/>
      <c r="D15" s="216"/>
      <c r="E15" s="216"/>
      <c r="F15" s="216"/>
      <c r="G15" s="217"/>
      <c r="H15" s="42">
        <v>0</v>
      </c>
    </row>
    <row r="16" spans="1:8" ht="18" customHeight="1">
      <c r="A16" s="41" t="s">
        <v>290</v>
      </c>
      <c r="B16" s="127" t="s">
        <v>232</v>
      </c>
      <c r="C16" s="216"/>
      <c r="D16" s="216"/>
      <c r="E16" s="216"/>
      <c r="F16" s="216"/>
      <c r="G16" s="217"/>
      <c r="H16" s="42">
        <v>0</v>
      </c>
    </row>
  </sheetData>
  <mergeCells count="13">
    <mergeCell ref="B14:G14"/>
    <mergeCell ref="B15:G15"/>
    <mergeCell ref="B16:G16"/>
    <mergeCell ref="A8:H8"/>
    <mergeCell ref="B10:G10"/>
    <mergeCell ref="B11:G11"/>
    <mergeCell ref="B12:G12"/>
    <mergeCell ref="B13:G13"/>
    <mergeCell ref="C5:D5"/>
    <mergeCell ref="C1:D1"/>
    <mergeCell ref="C2:D2"/>
    <mergeCell ref="C3:D3"/>
    <mergeCell ref="C4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5" sqref="E5"/>
    </sheetView>
  </sheetViews>
  <sheetFormatPr defaultColWidth="9.00390625" defaultRowHeight="12.75"/>
  <cols>
    <col min="1" max="1" width="33.375" style="0" customWidth="1"/>
    <col min="3" max="3" width="7.25390625" style="0" customWidth="1"/>
    <col min="4" max="4" width="8.25390625" style="0" customWidth="1"/>
    <col min="5" max="5" width="8.00390625" style="0" customWidth="1"/>
    <col min="7" max="7" width="10.00390625" style="0" customWidth="1"/>
  </cols>
  <sheetData>
    <row r="1" ht="12.75">
      <c r="D1" s="1" t="s">
        <v>288</v>
      </c>
    </row>
    <row r="2" ht="12.75">
      <c r="D2" s="1" t="s">
        <v>362</v>
      </c>
    </row>
    <row r="3" ht="12.75">
      <c r="D3" s="1" t="s">
        <v>361</v>
      </c>
    </row>
    <row r="4" ht="12.75">
      <c r="D4" s="1" t="s">
        <v>363</v>
      </c>
    </row>
    <row r="5" ht="12.75">
      <c r="D5" s="1" t="s">
        <v>322</v>
      </c>
    </row>
    <row r="8" spans="1:6" ht="29.25" customHeight="1">
      <c r="A8" s="83" t="s">
        <v>346</v>
      </c>
      <c r="B8" s="83"/>
      <c r="C8" s="83"/>
      <c r="D8" s="83"/>
      <c r="E8" s="83"/>
      <c r="F8" s="83"/>
    </row>
    <row r="10" spans="1:7" ht="40.5" customHeight="1">
      <c r="A10" s="9" t="s">
        <v>141</v>
      </c>
      <c r="B10" s="9" t="s">
        <v>142</v>
      </c>
      <c r="C10" s="9" t="s">
        <v>3</v>
      </c>
      <c r="D10" s="9" t="s">
        <v>2</v>
      </c>
      <c r="E10" s="9" t="s">
        <v>139</v>
      </c>
      <c r="F10" s="9" t="s">
        <v>347</v>
      </c>
      <c r="G10" s="9" t="s">
        <v>348</v>
      </c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67">
        <v>7</v>
      </c>
    </row>
    <row r="12" spans="1:7" ht="51" customHeight="1">
      <c r="A12" s="26" t="s">
        <v>281</v>
      </c>
      <c r="B12" s="29">
        <v>7950000</v>
      </c>
      <c r="C12" s="30" t="s">
        <v>31</v>
      </c>
      <c r="D12" s="30" t="s">
        <v>28</v>
      </c>
      <c r="E12" s="22">
        <v>240</v>
      </c>
      <c r="F12" s="35">
        <f>'10 расх разд под 13-14'!H25</f>
        <v>1000</v>
      </c>
      <c r="G12" s="68">
        <f>'10 расх разд под 13-14'!I25</f>
        <v>1000</v>
      </c>
    </row>
    <row r="13" spans="1:6" ht="13.5" customHeight="1">
      <c r="A13" s="31"/>
      <c r="B13" s="31"/>
      <c r="C13" s="31"/>
      <c r="D13" s="31"/>
      <c r="E13" s="31"/>
      <c r="F13" s="31"/>
    </row>
  </sheetData>
  <mergeCells count="1"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7" sqref="H7"/>
    </sheetView>
  </sheetViews>
  <sheetFormatPr defaultColWidth="9.00390625" defaultRowHeight="12.75"/>
  <cols>
    <col min="1" max="1" width="21.75390625" style="0" customWidth="1"/>
    <col min="7" max="7" width="7.875" style="0" customWidth="1"/>
    <col min="8" max="8" width="12.125" style="0" customWidth="1"/>
  </cols>
  <sheetData>
    <row r="1" ht="12.75">
      <c r="F1" s="1" t="s">
        <v>153</v>
      </c>
    </row>
    <row r="2" ht="12.75">
      <c r="F2" s="1" t="s">
        <v>362</v>
      </c>
    </row>
    <row r="3" ht="12.75">
      <c r="F3" s="1" t="s">
        <v>361</v>
      </c>
    </row>
    <row r="4" ht="12.75">
      <c r="F4" s="1" t="s">
        <v>374</v>
      </c>
    </row>
    <row r="5" ht="12.75">
      <c r="F5" s="1" t="s">
        <v>373</v>
      </c>
    </row>
    <row r="8" spans="1:8" ht="32.25" customHeight="1">
      <c r="A8" s="83" t="s">
        <v>349</v>
      </c>
      <c r="B8" s="83"/>
      <c r="C8" s="83"/>
      <c r="D8" s="83"/>
      <c r="E8" s="83"/>
      <c r="F8" s="218"/>
      <c r="G8" s="218"/>
      <c r="H8" s="218"/>
    </row>
    <row r="10" spans="1:8" ht="38.25">
      <c r="A10" s="33" t="s">
        <v>94</v>
      </c>
      <c r="B10" s="171" t="s">
        <v>223</v>
      </c>
      <c r="C10" s="219"/>
      <c r="D10" s="219"/>
      <c r="E10" s="219"/>
      <c r="F10" s="220"/>
      <c r="G10" s="220"/>
      <c r="H10" s="33" t="s">
        <v>143</v>
      </c>
    </row>
    <row r="11" spans="1:8" ht="12.75">
      <c r="A11" s="9">
        <v>1</v>
      </c>
      <c r="B11" s="173">
        <v>2</v>
      </c>
      <c r="C11" s="221"/>
      <c r="D11" s="221"/>
      <c r="E11" s="221"/>
      <c r="F11" s="220"/>
      <c r="G11" s="220"/>
      <c r="H11" s="40">
        <v>3</v>
      </c>
    </row>
    <row r="12" spans="1:8" ht="17.25" customHeight="1">
      <c r="A12" s="41" t="s">
        <v>225</v>
      </c>
      <c r="B12" s="174" t="s">
        <v>224</v>
      </c>
      <c r="C12" s="222"/>
      <c r="D12" s="222"/>
      <c r="E12" s="222"/>
      <c r="F12" s="220"/>
      <c r="G12" s="220"/>
      <c r="H12" s="42">
        <v>0</v>
      </c>
    </row>
    <row r="13" spans="1:8" ht="17.25" customHeight="1">
      <c r="A13" s="41" t="s">
        <v>226</v>
      </c>
      <c r="B13" s="127" t="s">
        <v>227</v>
      </c>
      <c r="C13" s="216"/>
      <c r="D13" s="216"/>
      <c r="E13" s="216"/>
      <c r="F13" s="216"/>
      <c r="G13" s="217"/>
      <c r="H13" s="42">
        <v>0</v>
      </c>
    </row>
    <row r="14" spans="1:8" ht="17.25" customHeight="1">
      <c r="A14" s="41" t="s">
        <v>228</v>
      </c>
      <c r="B14" s="127" t="s">
        <v>229</v>
      </c>
      <c r="C14" s="216"/>
      <c r="D14" s="216"/>
      <c r="E14" s="216"/>
      <c r="F14" s="216"/>
      <c r="G14" s="217"/>
      <c r="H14" s="42">
        <v>0</v>
      </c>
    </row>
    <row r="15" spans="1:8" ht="17.25" customHeight="1">
      <c r="A15" s="41" t="s">
        <v>231</v>
      </c>
      <c r="B15" s="127" t="s">
        <v>230</v>
      </c>
      <c r="C15" s="216"/>
      <c r="D15" s="216"/>
      <c r="E15" s="216"/>
      <c r="F15" s="216"/>
      <c r="G15" s="217"/>
      <c r="H15" s="42">
        <v>0</v>
      </c>
    </row>
    <row r="16" spans="1:8" ht="17.25" customHeight="1">
      <c r="A16" s="41" t="s">
        <v>290</v>
      </c>
      <c r="B16" s="127" t="s">
        <v>232</v>
      </c>
      <c r="C16" s="216"/>
      <c r="D16" s="216"/>
      <c r="E16" s="216"/>
      <c r="F16" s="216"/>
      <c r="G16" s="217"/>
      <c r="H16" s="42">
        <v>0</v>
      </c>
    </row>
  </sheetData>
  <mergeCells count="8">
    <mergeCell ref="A8:H8"/>
    <mergeCell ref="B10:G10"/>
    <mergeCell ref="B11:G11"/>
    <mergeCell ref="B12:G12"/>
    <mergeCell ref="B13:G13"/>
    <mergeCell ref="B14:G14"/>
    <mergeCell ref="B15:G15"/>
    <mergeCell ref="B16:G1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B5" sqref="B5:C5"/>
    </sheetView>
  </sheetViews>
  <sheetFormatPr defaultColWidth="9.00390625" defaultRowHeight="12.75"/>
  <cols>
    <col min="1" max="1" width="23.375" style="0" customWidth="1"/>
    <col min="2" max="2" width="56.75390625" style="0" customWidth="1"/>
    <col min="3" max="3" width="11.75390625" style="0" customWidth="1"/>
  </cols>
  <sheetData>
    <row r="1" spans="2:3" ht="12.75">
      <c r="B1" s="79" t="s">
        <v>187</v>
      </c>
      <c r="C1" s="80"/>
    </row>
    <row r="2" spans="2:3" ht="12.75">
      <c r="B2" s="81" t="s">
        <v>365</v>
      </c>
      <c r="C2" s="81"/>
    </row>
    <row r="3" spans="2:3" ht="12.75">
      <c r="B3" s="81" t="s">
        <v>366</v>
      </c>
      <c r="C3" s="81"/>
    </row>
    <row r="4" spans="2:3" ht="15.75" customHeight="1">
      <c r="B4" s="119" t="s">
        <v>364</v>
      </c>
      <c r="C4" s="119"/>
    </row>
    <row r="5" spans="2:3" ht="12.75">
      <c r="B5" s="120" t="s">
        <v>293</v>
      </c>
      <c r="C5" s="120"/>
    </row>
    <row r="8" spans="1:3" ht="30.75" customHeight="1">
      <c r="A8" s="83" t="s">
        <v>299</v>
      </c>
      <c r="B8" s="84"/>
      <c r="C8" s="84"/>
    </row>
    <row r="10" spans="1:3" ht="12.75" customHeight="1">
      <c r="A10" s="98" t="s">
        <v>186</v>
      </c>
      <c r="B10" s="98" t="s">
        <v>155</v>
      </c>
      <c r="C10" s="89" t="s">
        <v>156</v>
      </c>
    </row>
    <row r="11" spans="1:3" ht="27" customHeight="1">
      <c r="A11" s="82"/>
      <c r="B11" s="99"/>
      <c r="C11" s="89"/>
    </row>
    <row r="12" spans="1:3" ht="14.25" customHeight="1">
      <c r="A12" s="3">
        <v>1</v>
      </c>
      <c r="B12" s="3">
        <v>2</v>
      </c>
      <c r="C12" s="3">
        <v>3</v>
      </c>
    </row>
    <row r="13" spans="1:3" ht="26.25" customHeight="1">
      <c r="A13" s="45" t="s">
        <v>320</v>
      </c>
      <c r="B13" s="96" t="s">
        <v>248</v>
      </c>
      <c r="C13" s="96">
        <v>100</v>
      </c>
    </row>
    <row r="14" spans="1:3" ht="26.25" customHeight="1">
      <c r="A14" s="45" t="s">
        <v>321</v>
      </c>
      <c r="B14" s="97"/>
      <c r="C14" s="97"/>
    </row>
    <row r="15" spans="1:3" ht="30" customHeight="1">
      <c r="A15" s="22"/>
      <c r="B15" s="23" t="s">
        <v>157</v>
      </c>
      <c r="C15" s="22"/>
    </row>
    <row r="16" spans="1:3" ht="32.25" customHeight="1">
      <c r="A16" s="22" t="s">
        <v>101</v>
      </c>
      <c r="B16" s="24" t="s">
        <v>192</v>
      </c>
      <c r="C16" s="22">
        <v>100</v>
      </c>
    </row>
    <row r="17" spans="1:3" ht="42.75" customHeight="1">
      <c r="A17" s="22" t="s">
        <v>103</v>
      </c>
      <c r="B17" s="24" t="s">
        <v>158</v>
      </c>
      <c r="C17" s="22">
        <v>100</v>
      </c>
    </row>
    <row r="18" spans="1:3" ht="30" customHeight="1">
      <c r="A18" s="22" t="s">
        <v>159</v>
      </c>
      <c r="B18" s="24" t="s">
        <v>105</v>
      </c>
      <c r="C18" s="22">
        <v>100</v>
      </c>
    </row>
    <row r="19" spans="1:3" ht="80.25" customHeight="1">
      <c r="A19" s="22" t="s">
        <v>106</v>
      </c>
      <c r="B19" s="24" t="s">
        <v>107</v>
      </c>
      <c r="C19" s="22">
        <v>100</v>
      </c>
    </row>
    <row r="20" spans="1:3" ht="54" customHeight="1">
      <c r="A20" s="22" t="s">
        <v>108</v>
      </c>
      <c r="B20" s="24" t="s">
        <v>160</v>
      </c>
      <c r="C20" s="22">
        <v>100</v>
      </c>
    </row>
    <row r="21" spans="1:3" ht="43.5" customHeight="1">
      <c r="A21" s="22" t="s">
        <v>110</v>
      </c>
      <c r="B21" s="24" t="s">
        <v>161</v>
      </c>
      <c r="C21" s="22">
        <v>100</v>
      </c>
    </row>
    <row r="22" spans="1:3" ht="40.5" customHeight="1">
      <c r="A22" s="22" t="s">
        <v>162</v>
      </c>
      <c r="B22" s="24" t="s">
        <v>163</v>
      </c>
      <c r="C22" s="22">
        <v>100</v>
      </c>
    </row>
    <row r="23" spans="1:3" ht="30" customHeight="1">
      <c r="A23" s="22" t="s">
        <v>164</v>
      </c>
      <c r="B23" s="24" t="s">
        <v>165</v>
      </c>
      <c r="C23" s="22">
        <v>100</v>
      </c>
    </row>
    <row r="24" spans="1:3" ht="28.5" customHeight="1">
      <c r="A24" s="22"/>
      <c r="B24" s="25" t="s">
        <v>166</v>
      </c>
      <c r="C24" s="22"/>
    </row>
    <row r="25" spans="1:3" ht="37.5" customHeight="1">
      <c r="A25" s="22" t="s">
        <v>273</v>
      </c>
      <c r="B25" s="26" t="s">
        <v>274</v>
      </c>
      <c r="C25" s="22">
        <v>100</v>
      </c>
    </row>
    <row r="26" spans="1:3" ht="15.75" customHeight="1">
      <c r="A26" s="22" t="s">
        <v>297</v>
      </c>
      <c r="B26" s="24" t="s">
        <v>298</v>
      </c>
      <c r="C26" s="22">
        <v>100</v>
      </c>
    </row>
    <row r="27" spans="1:3" ht="33.75" customHeight="1">
      <c r="A27" s="22"/>
      <c r="B27" s="23" t="s">
        <v>167</v>
      </c>
      <c r="C27" s="22"/>
    </row>
    <row r="28" spans="1:3" s="4" customFormat="1" ht="16.5" customHeight="1">
      <c r="A28" s="22" t="s">
        <v>117</v>
      </c>
      <c r="B28" s="24" t="s">
        <v>118</v>
      </c>
      <c r="C28" s="22">
        <v>100</v>
      </c>
    </row>
    <row r="29" spans="1:3" s="4" customFormat="1" ht="21.75" customHeight="1">
      <c r="A29" s="9">
        <v>1</v>
      </c>
      <c r="B29" s="9">
        <v>2</v>
      </c>
      <c r="C29" s="9">
        <v>3</v>
      </c>
    </row>
    <row r="30" spans="1:3" s="4" customFormat="1" ht="28.5" customHeight="1">
      <c r="A30" s="22" t="s">
        <v>244</v>
      </c>
      <c r="B30" s="44" t="s">
        <v>245</v>
      </c>
      <c r="C30" s="22">
        <v>100</v>
      </c>
    </row>
    <row r="31" spans="1:3" s="4" customFormat="1" ht="25.5" customHeight="1">
      <c r="A31" s="22" t="s">
        <v>246</v>
      </c>
      <c r="B31" s="44" t="s">
        <v>247</v>
      </c>
      <c r="C31" s="22">
        <v>100</v>
      </c>
    </row>
    <row r="32" spans="1:3" ht="67.5" customHeight="1" hidden="1">
      <c r="A32" s="22"/>
      <c r="B32" s="44"/>
      <c r="C32" s="22"/>
    </row>
    <row r="33" spans="1:3" ht="18.75" customHeight="1" hidden="1">
      <c r="A33" s="22"/>
      <c r="B33" s="24"/>
      <c r="C33" s="22"/>
    </row>
    <row r="34" spans="1:3" ht="69.75" customHeight="1" hidden="1">
      <c r="A34" s="22"/>
      <c r="B34" s="24"/>
      <c r="C34" s="22"/>
    </row>
    <row r="35" spans="1:3" ht="42" customHeight="1" hidden="1">
      <c r="A35" s="22"/>
      <c r="B35" s="24"/>
      <c r="C35" s="22"/>
    </row>
    <row r="36" spans="1:3" ht="44.25" customHeight="1">
      <c r="A36" s="22" t="s">
        <v>119</v>
      </c>
      <c r="B36" s="24" t="s">
        <v>168</v>
      </c>
      <c r="C36" s="22">
        <v>100</v>
      </c>
    </row>
    <row r="37" spans="1:3" ht="46.5" customHeight="1">
      <c r="A37" s="22" t="s">
        <v>169</v>
      </c>
      <c r="B37" s="24" t="s">
        <v>170</v>
      </c>
      <c r="C37" s="22">
        <v>100</v>
      </c>
    </row>
    <row r="38" spans="1:3" ht="61.5" customHeight="1">
      <c r="A38" s="22" t="s">
        <v>124</v>
      </c>
      <c r="B38" s="24" t="s">
        <v>171</v>
      </c>
      <c r="C38" s="22">
        <v>100</v>
      </c>
    </row>
    <row r="39" spans="1:3" ht="25.5" customHeight="1">
      <c r="A39" s="22" t="s">
        <v>249</v>
      </c>
      <c r="B39" s="24" t="s">
        <v>83</v>
      </c>
      <c r="C39" s="22">
        <v>100</v>
      </c>
    </row>
    <row r="40" spans="1:3" ht="27.75" customHeight="1">
      <c r="A40" s="22" t="s">
        <v>172</v>
      </c>
      <c r="B40" s="24" t="s">
        <v>173</v>
      </c>
      <c r="C40" s="22">
        <v>100</v>
      </c>
    </row>
    <row r="41" spans="1:3" ht="21.75" customHeight="1">
      <c r="A41" s="22"/>
      <c r="B41" s="23" t="s">
        <v>174</v>
      </c>
      <c r="C41" s="22"/>
    </row>
    <row r="42" spans="1:3" ht="19.5" customHeight="1">
      <c r="A42" s="22" t="s">
        <v>175</v>
      </c>
      <c r="B42" s="24" t="s">
        <v>176</v>
      </c>
      <c r="C42" s="22">
        <v>100</v>
      </c>
    </row>
    <row r="43" spans="1:3" ht="21.75" customHeight="1">
      <c r="A43" s="22" t="s">
        <v>177</v>
      </c>
      <c r="B43" s="24" t="s">
        <v>178</v>
      </c>
      <c r="C43" s="22">
        <v>100</v>
      </c>
    </row>
    <row r="44" spans="1:3" ht="29.25" customHeight="1">
      <c r="A44" s="22"/>
      <c r="B44" s="23" t="s">
        <v>179</v>
      </c>
      <c r="C44" s="22"/>
    </row>
    <row r="45" spans="1:3" ht="39" customHeight="1">
      <c r="A45" s="22" t="s">
        <v>180</v>
      </c>
      <c r="B45" s="24" t="s">
        <v>181</v>
      </c>
      <c r="C45" s="22">
        <v>100</v>
      </c>
    </row>
    <row r="46" spans="1:3" ht="31.5" customHeight="1">
      <c r="A46" s="22" t="s">
        <v>182</v>
      </c>
      <c r="B46" s="24" t="s">
        <v>183</v>
      </c>
      <c r="C46" s="22">
        <v>100</v>
      </c>
    </row>
    <row r="47" spans="1:3" ht="25.5">
      <c r="A47" s="22" t="s">
        <v>184</v>
      </c>
      <c r="B47" s="24" t="s">
        <v>185</v>
      </c>
      <c r="C47" s="22">
        <v>100</v>
      </c>
    </row>
  </sheetData>
  <mergeCells count="11">
    <mergeCell ref="A10:A11"/>
    <mergeCell ref="A8:C8"/>
    <mergeCell ref="B1:C1"/>
    <mergeCell ref="B2:C2"/>
    <mergeCell ref="B4:C4"/>
    <mergeCell ref="B5:C5"/>
    <mergeCell ref="B3:C3"/>
    <mergeCell ref="B13:B14"/>
    <mergeCell ref="C13:C14"/>
    <mergeCell ref="B10:B11"/>
    <mergeCell ref="C10:C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D4" sqref="D4"/>
    </sheetView>
  </sheetViews>
  <sheetFormatPr defaultColWidth="9.00390625" defaultRowHeight="12.75"/>
  <cols>
    <col min="1" max="1" width="16.625" style="0" customWidth="1"/>
    <col min="2" max="2" width="22.875" style="0" customWidth="1"/>
    <col min="3" max="3" width="16.00390625" style="0" customWidth="1"/>
    <col min="6" max="6" width="9.625" style="0" customWidth="1"/>
  </cols>
  <sheetData>
    <row r="1" ht="12.75">
      <c r="D1" s="1" t="s">
        <v>0</v>
      </c>
    </row>
    <row r="2" ht="12.75">
      <c r="D2" s="1" t="s">
        <v>362</v>
      </c>
    </row>
    <row r="3" spans="4:6" ht="12.75">
      <c r="D3" s="79" t="s">
        <v>361</v>
      </c>
      <c r="E3" s="79"/>
      <c r="F3" s="79"/>
    </row>
    <row r="4" ht="12.75">
      <c r="D4" s="1" t="s">
        <v>367</v>
      </c>
    </row>
    <row r="5" ht="12.75">
      <c r="D5" s="1" t="s">
        <v>301</v>
      </c>
    </row>
    <row r="7" ht="14.25" customHeight="1"/>
    <row r="8" spans="1:6" ht="61.5" customHeight="1">
      <c r="A8" s="83" t="s">
        <v>135</v>
      </c>
      <c r="B8" s="83"/>
      <c r="C8" s="83"/>
      <c r="D8" s="83"/>
      <c r="E8" s="83"/>
      <c r="F8" s="83"/>
    </row>
    <row r="9" ht="18.75" customHeight="1" hidden="1">
      <c r="A9" s="51"/>
    </row>
    <row r="10" spans="1:7" ht="29.25" customHeight="1" hidden="1">
      <c r="A10" s="153"/>
      <c r="B10" s="153"/>
      <c r="C10" s="153"/>
      <c r="D10" s="153"/>
      <c r="E10" s="153"/>
      <c r="F10" s="153"/>
      <c r="G10" s="153"/>
    </row>
    <row r="11" spans="1:7" ht="18.75" customHeight="1" hidden="1">
      <c r="A11" s="154"/>
      <c r="B11" s="154"/>
      <c r="C11" s="154"/>
      <c r="D11" s="154"/>
      <c r="E11" s="154"/>
      <c r="F11" s="154"/>
      <c r="G11" s="154"/>
    </row>
    <row r="12" spans="1:7" ht="3" customHeight="1" hidden="1" thickBot="1">
      <c r="A12" s="155"/>
      <c r="B12" s="155"/>
      <c r="C12" s="155"/>
      <c r="D12" s="155"/>
      <c r="E12" s="155"/>
      <c r="F12" s="155"/>
      <c r="G12" s="155"/>
    </row>
    <row r="13" spans="1:7" ht="15.75" customHeight="1" hidden="1" thickBot="1">
      <c r="A13" s="156"/>
      <c r="B13" s="156"/>
      <c r="C13" s="156"/>
      <c r="D13" s="156"/>
      <c r="E13" s="156"/>
      <c r="F13" s="156"/>
      <c r="G13" s="156"/>
    </row>
    <row r="14" spans="1:7" ht="39.75" customHeight="1">
      <c r="A14" s="134" t="s">
        <v>94</v>
      </c>
      <c r="B14" s="136"/>
      <c r="C14" s="143" t="s">
        <v>95</v>
      </c>
      <c r="D14" s="144"/>
      <c r="E14" s="144"/>
      <c r="F14" s="144"/>
      <c r="G14" s="145"/>
    </row>
    <row r="15" spans="1:7" ht="41.25" customHeight="1">
      <c r="A15" s="9" t="s">
        <v>136</v>
      </c>
      <c r="B15" s="53" t="s">
        <v>96</v>
      </c>
      <c r="C15" s="146"/>
      <c r="D15" s="147"/>
      <c r="E15" s="147"/>
      <c r="F15" s="147"/>
      <c r="G15" s="148"/>
    </row>
    <row r="16" spans="1:7" ht="19.5" customHeight="1">
      <c r="A16" s="65">
        <v>1</v>
      </c>
      <c r="B16" s="9">
        <v>2</v>
      </c>
      <c r="C16" s="166">
        <v>3</v>
      </c>
      <c r="D16" s="167"/>
      <c r="E16" s="167"/>
      <c r="F16" s="167"/>
      <c r="G16" s="168"/>
    </row>
    <row r="17" spans="1:7" ht="30.75" customHeight="1">
      <c r="A17" s="9">
        <v>835</v>
      </c>
      <c r="B17" s="24"/>
      <c r="C17" s="163" t="s">
        <v>97</v>
      </c>
      <c r="D17" s="164"/>
      <c r="E17" s="164"/>
      <c r="F17" s="164"/>
      <c r="G17" s="165"/>
    </row>
    <row r="18" spans="1:7" ht="12.75" customHeight="1">
      <c r="A18" s="139">
        <v>835</v>
      </c>
      <c r="B18" s="26" t="s">
        <v>320</v>
      </c>
      <c r="C18" s="149" t="s">
        <v>98</v>
      </c>
      <c r="D18" s="142"/>
      <c r="E18" s="142"/>
      <c r="F18" s="142"/>
      <c r="G18" s="150"/>
    </row>
    <row r="19" spans="1:7" ht="38.25" customHeight="1">
      <c r="A19" s="137"/>
      <c r="B19" s="69" t="s">
        <v>321</v>
      </c>
      <c r="C19" s="151"/>
      <c r="D19" s="138"/>
      <c r="E19" s="138"/>
      <c r="F19" s="138"/>
      <c r="G19" s="152"/>
    </row>
    <row r="20" spans="1:7" ht="40.5" customHeight="1" hidden="1" thickBot="1">
      <c r="A20" s="137"/>
      <c r="B20" s="76"/>
      <c r="C20" s="151"/>
      <c r="D20" s="138"/>
      <c r="E20" s="138"/>
      <c r="F20" s="138"/>
      <c r="G20" s="152"/>
    </row>
    <row r="21" spans="1:7" ht="17.25" customHeight="1">
      <c r="A21" s="49"/>
      <c r="C21" s="151"/>
      <c r="D21" s="138"/>
      <c r="E21" s="138"/>
      <c r="F21" s="138"/>
      <c r="G21" s="152"/>
    </row>
    <row r="22" spans="1:7" ht="0.75" customHeight="1" hidden="1">
      <c r="A22" s="49"/>
      <c r="B22" s="69"/>
      <c r="C22" s="71"/>
      <c r="D22" s="69"/>
      <c r="E22" s="69"/>
      <c r="F22" s="69"/>
      <c r="G22" s="70"/>
    </row>
    <row r="23" spans="1:7" ht="25.5" customHeight="1">
      <c r="A23" s="139">
        <v>835</v>
      </c>
      <c r="B23" s="139" t="s">
        <v>99</v>
      </c>
      <c r="C23" s="124" t="s">
        <v>100</v>
      </c>
      <c r="D23" s="125"/>
      <c r="E23" s="125"/>
      <c r="F23" s="125"/>
      <c r="G23" s="126"/>
    </row>
    <row r="24" spans="1:7" ht="33" customHeight="1">
      <c r="A24" s="140"/>
      <c r="B24" s="140"/>
      <c r="C24" s="131"/>
      <c r="D24" s="132"/>
      <c r="E24" s="132"/>
      <c r="F24" s="132"/>
      <c r="G24" s="133"/>
    </row>
    <row r="25" spans="1:7" ht="12.75" customHeight="1">
      <c r="A25" s="139">
        <v>835</v>
      </c>
      <c r="B25" s="139" t="s">
        <v>101</v>
      </c>
      <c r="C25" s="124" t="s">
        <v>102</v>
      </c>
      <c r="D25" s="125"/>
      <c r="E25" s="125"/>
      <c r="F25" s="125"/>
      <c r="G25" s="126"/>
    </row>
    <row r="26" spans="1:7" ht="30" customHeight="1">
      <c r="A26" s="140"/>
      <c r="B26" s="140"/>
      <c r="C26" s="131"/>
      <c r="D26" s="132"/>
      <c r="E26" s="132"/>
      <c r="F26" s="132"/>
      <c r="G26" s="133"/>
    </row>
    <row r="27" spans="1:7" ht="12.75" customHeight="1">
      <c r="A27" s="139">
        <v>835</v>
      </c>
      <c r="B27" s="142" t="s">
        <v>103</v>
      </c>
      <c r="C27" s="124" t="s">
        <v>158</v>
      </c>
      <c r="D27" s="125"/>
      <c r="E27" s="125"/>
      <c r="F27" s="125"/>
      <c r="G27" s="126"/>
    </row>
    <row r="28" spans="1:7" ht="28.5" customHeight="1">
      <c r="A28" s="137"/>
      <c r="B28" s="138"/>
      <c r="C28" s="121"/>
      <c r="D28" s="122"/>
      <c r="E28" s="122"/>
      <c r="F28" s="122"/>
      <c r="G28" s="123"/>
    </row>
    <row r="29" spans="1:7" ht="17.25" customHeight="1" hidden="1" thickBot="1">
      <c r="A29" s="140"/>
      <c r="B29" s="141"/>
      <c r="C29" s="131"/>
      <c r="D29" s="132"/>
      <c r="E29" s="132"/>
      <c r="F29" s="132"/>
      <c r="G29" s="133"/>
    </row>
    <row r="30" spans="1:7" ht="12.75" customHeight="1">
      <c r="A30" s="139">
        <v>835</v>
      </c>
      <c r="B30" s="139" t="s">
        <v>104</v>
      </c>
      <c r="C30" s="121" t="s">
        <v>105</v>
      </c>
      <c r="D30" s="122"/>
      <c r="E30" s="122"/>
      <c r="F30" s="122"/>
      <c r="G30" s="123"/>
    </row>
    <row r="31" spans="1:7" ht="23.25" customHeight="1">
      <c r="A31" s="137"/>
      <c r="B31" s="137"/>
      <c r="C31" s="121"/>
      <c r="D31" s="122"/>
      <c r="E31" s="122"/>
      <c r="F31" s="122"/>
      <c r="G31" s="123"/>
    </row>
    <row r="32" spans="1:7" ht="45.75" customHeight="1" hidden="1" thickBot="1">
      <c r="A32" s="137"/>
      <c r="B32" s="137"/>
      <c r="C32" s="121"/>
      <c r="D32" s="122"/>
      <c r="E32" s="122"/>
      <c r="F32" s="122"/>
      <c r="G32" s="123"/>
    </row>
    <row r="33" spans="1:7" ht="51.75" customHeight="1">
      <c r="A33" s="139">
        <v>835</v>
      </c>
      <c r="B33" s="139" t="s">
        <v>106</v>
      </c>
      <c r="C33" s="124" t="s">
        <v>107</v>
      </c>
      <c r="D33" s="125"/>
      <c r="E33" s="125"/>
      <c r="F33" s="125"/>
      <c r="G33" s="126"/>
    </row>
    <row r="34" spans="1:7" s="4" customFormat="1" ht="12" customHeight="1">
      <c r="A34" s="137"/>
      <c r="B34" s="137"/>
      <c r="C34" s="121"/>
      <c r="D34" s="122"/>
      <c r="E34" s="122"/>
      <c r="F34" s="122"/>
      <c r="G34" s="123"/>
    </row>
    <row r="35" spans="1:7" ht="24.75" customHeight="1">
      <c r="A35" s="140"/>
      <c r="B35" s="140"/>
      <c r="C35" s="131"/>
      <c r="D35" s="132"/>
      <c r="E35" s="132"/>
      <c r="F35" s="132"/>
      <c r="G35" s="133"/>
    </row>
    <row r="36" spans="1:7" ht="40.5" customHeight="1">
      <c r="A36" s="137">
        <v>835</v>
      </c>
      <c r="B36" s="139" t="s">
        <v>108</v>
      </c>
      <c r="C36" s="121" t="s">
        <v>109</v>
      </c>
      <c r="D36" s="122"/>
      <c r="E36" s="122"/>
      <c r="F36" s="122"/>
      <c r="G36" s="123"/>
    </row>
    <row r="37" spans="1:7" ht="12.75" customHeight="1">
      <c r="A37" s="137"/>
      <c r="B37" s="137"/>
      <c r="C37" s="121"/>
      <c r="D37" s="122"/>
      <c r="E37" s="122"/>
      <c r="F37" s="122"/>
      <c r="G37" s="123"/>
    </row>
    <row r="38" spans="1:7" ht="12.75" customHeight="1">
      <c r="A38" s="140"/>
      <c r="B38" s="140"/>
      <c r="C38" s="131"/>
      <c r="D38" s="132"/>
      <c r="E38" s="132"/>
      <c r="F38" s="132"/>
      <c r="G38" s="133"/>
    </row>
    <row r="39" spans="1:7" ht="25.5" customHeight="1">
      <c r="A39" s="137">
        <v>835</v>
      </c>
      <c r="B39" s="138" t="s">
        <v>110</v>
      </c>
      <c r="C39" s="121" t="s">
        <v>111</v>
      </c>
      <c r="D39" s="122"/>
      <c r="E39" s="122"/>
      <c r="F39" s="122"/>
      <c r="G39" s="123"/>
    </row>
    <row r="40" spans="1:7" ht="25.5" customHeight="1">
      <c r="A40" s="137"/>
      <c r="B40" s="138"/>
      <c r="C40" s="121"/>
      <c r="D40" s="122"/>
      <c r="E40" s="122"/>
      <c r="F40" s="122"/>
      <c r="G40" s="123"/>
    </row>
    <row r="41" spans="1:7" ht="15" customHeight="1" hidden="1" thickBot="1">
      <c r="A41" s="137"/>
      <c r="B41" s="138"/>
      <c r="C41" s="121"/>
      <c r="D41" s="122"/>
      <c r="E41" s="122"/>
      <c r="F41" s="122"/>
      <c r="G41" s="123"/>
    </row>
    <row r="42" spans="1:7" ht="30.75" customHeight="1" hidden="1" thickBot="1">
      <c r="A42" s="137"/>
      <c r="B42" s="138"/>
      <c r="C42" s="121"/>
      <c r="D42" s="122"/>
      <c r="E42" s="122"/>
      <c r="F42" s="122"/>
      <c r="G42" s="123"/>
    </row>
    <row r="43" spans="1:7" ht="43.5" customHeight="1" hidden="1" thickBot="1">
      <c r="A43" s="137"/>
      <c r="B43" s="138"/>
      <c r="C43" s="121"/>
      <c r="D43" s="122"/>
      <c r="E43" s="122"/>
      <c r="F43" s="122"/>
      <c r="G43" s="123"/>
    </row>
    <row r="44" spans="1:7" ht="24" customHeight="1">
      <c r="A44" s="9">
        <v>1</v>
      </c>
      <c r="B44" s="64">
        <v>2</v>
      </c>
      <c r="C44" s="160">
        <v>3</v>
      </c>
      <c r="D44" s="161"/>
      <c r="E44" s="161"/>
      <c r="F44" s="161"/>
      <c r="G44" s="162"/>
    </row>
    <row r="45" spans="1:7" ht="67.5" customHeight="1">
      <c r="A45" s="49">
        <v>835</v>
      </c>
      <c r="B45" s="55" t="s">
        <v>112</v>
      </c>
      <c r="C45" s="124" t="s">
        <v>113</v>
      </c>
      <c r="D45" s="125"/>
      <c r="E45" s="125"/>
      <c r="F45" s="125"/>
      <c r="G45" s="126"/>
    </row>
    <row r="46" spans="1:7" ht="25.5" customHeight="1">
      <c r="A46" s="22">
        <v>835</v>
      </c>
      <c r="B46" s="60" t="s">
        <v>114</v>
      </c>
      <c r="C46" s="127" t="s">
        <v>115</v>
      </c>
      <c r="D46" s="128"/>
      <c r="E46" s="128"/>
      <c r="F46" s="128"/>
      <c r="G46" s="129"/>
    </row>
    <row r="47" spans="1:7" ht="25.5" customHeight="1">
      <c r="A47" s="49">
        <v>835</v>
      </c>
      <c r="B47" s="50" t="s">
        <v>273</v>
      </c>
      <c r="C47" s="157" t="s">
        <v>274</v>
      </c>
      <c r="D47" s="158"/>
      <c r="E47" s="158"/>
      <c r="F47" s="158"/>
      <c r="G47" s="159"/>
    </row>
    <row r="48" spans="1:7" ht="27.75" customHeight="1">
      <c r="A48" s="22">
        <v>835</v>
      </c>
      <c r="B48" s="22" t="s">
        <v>297</v>
      </c>
      <c r="C48" s="127" t="s">
        <v>300</v>
      </c>
      <c r="D48" s="128"/>
      <c r="E48" s="128"/>
      <c r="F48" s="128"/>
      <c r="G48" s="129"/>
    </row>
    <row r="49" spans="1:7" ht="30.75" customHeight="1">
      <c r="A49" s="22">
        <v>835</v>
      </c>
      <c r="B49" s="60" t="s">
        <v>116</v>
      </c>
      <c r="C49" s="127" t="s">
        <v>83</v>
      </c>
      <c r="D49" s="128"/>
      <c r="E49" s="128"/>
      <c r="F49" s="128"/>
      <c r="G49" s="129"/>
    </row>
    <row r="50" spans="1:7" ht="40.5" customHeight="1">
      <c r="A50" s="49">
        <v>835</v>
      </c>
      <c r="B50" s="50" t="s">
        <v>119</v>
      </c>
      <c r="C50" s="121" t="s">
        <v>120</v>
      </c>
      <c r="D50" s="122"/>
      <c r="E50" s="122"/>
      <c r="F50" s="122"/>
      <c r="G50" s="123"/>
    </row>
    <row r="51" spans="1:7" ht="12.75" customHeight="1">
      <c r="A51" s="55">
        <v>835</v>
      </c>
      <c r="B51" s="22" t="s">
        <v>193</v>
      </c>
      <c r="C51" s="127" t="s">
        <v>121</v>
      </c>
      <c r="D51" s="128"/>
      <c r="E51" s="128"/>
      <c r="F51" s="128"/>
      <c r="G51" s="129"/>
    </row>
    <row r="52" spans="1:7" ht="25.5" customHeight="1">
      <c r="A52" s="139">
        <v>835</v>
      </c>
      <c r="B52" s="138" t="s">
        <v>122</v>
      </c>
      <c r="C52" s="121" t="s">
        <v>123</v>
      </c>
      <c r="D52" s="122"/>
      <c r="E52" s="122"/>
      <c r="F52" s="122"/>
      <c r="G52" s="123"/>
    </row>
    <row r="53" spans="1:7" ht="70.5" customHeight="1" hidden="1" thickBot="1">
      <c r="A53" s="140"/>
      <c r="B53" s="141"/>
      <c r="C53" s="131"/>
      <c r="D53" s="132"/>
      <c r="E53" s="132"/>
      <c r="F53" s="132"/>
      <c r="G53" s="133"/>
    </row>
    <row r="54" spans="1:7" ht="18" customHeight="1">
      <c r="A54" s="63">
        <v>1</v>
      </c>
      <c r="B54" s="52">
        <v>2</v>
      </c>
      <c r="C54" s="134">
        <v>3</v>
      </c>
      <c r="D54" s="135"/>
      <c r="E54" s="135"/>
      <c r="F54" s="135"/>
      <c r="G54" s="136"/>
    </row>
    <row r="55" spans="1:7" ht="33.75" customHeight="1">
      <c r="A55" s="55">
        <v>835</v>
      </c>
      <c r="B55" s="61" t="s">
        <v>125</v>
      </c>
      <c r="C55" s="124" t="s">
        <v>126</v>
      </c>
      <c r="D55" s="125"/>
      <c r="E55" s="125"/>
      <c r="F55" s="125"/>
      <c r="G55" s="126"/>
    </row>
    <row r="56" spans="1:7" ht="48" customHeight="1">
      <c r="A56" s="55">
        <v>835</v>
      </c>
      <c r="B56" s="61" t="s">
        <v>194</v>
      </c>
      <c r="C56" s="124" t="s">
        <v>127</v>
      </c>
      <c r="D56" s="125"/>
      <c r="E56" s="125"/>
      <c r="F56" s="125"/>
      <c r="G56" s="126"/>
    </row>
    <row r="57" spans="1:7" ht="38.25" customHeight="1">
      <c r="A57" s="55">
        <v>835</v>
      </c>
      <c r="B57" s="61" t="s">
        <v>128</v>
      </c>
      <c r="C57" s="124" t="s">
        <v>129</v>
      </c>
      <c r="D57" s="125"/>
      <c r="E57" s="125"/>
      <c r="F57" s="125"/>
      <c r="G57" s="126"/>
    </row>
    <row r="58" spans="1:7" ht="27.75" customHeight="1">
      <c r="A58" s="55">
        <v>835</v>
      </c>
      <c r="B58" s="60" t="s">
        <v>175</v>
      </c>
      <c r="C58" s="124" t="s">
        <v>176</v>
      </c>
      <c r="D58" s="125"/>
      <c r="E58" s="125"/>
      <c r="F58" s="125"/>
      <c r="G58" s="126"/>
    </row>
    <row r="59" spans="1:7" ht="16.5" customHeight="1">
      <c r="A59" s="22">
        <v>835</v>
      </c>
      <c r="B59" s="60" t="s">
        <v>130</v>
      </c>
      <c r="C59" s="127" t="s">
        <v>131</v>
      </c>
      <c r="D59" s="128"/>
      <c r="E59" s="128"/>
      <c r="F59" s="128"/>
      <c r="G59" s="129"/>
    </row>
    <row r="60" spans="1:7" ht="21.75" customHeight="1">
      <c r="A60" s="22">
        <v>835</v>
      </c>
      <c r="B60" s="60" t="s">
        <v>255</v>
      </c>
      <c r="C60" s="124" t="s">
        <v>132</v>
      </c>
      <c r="D60" s="125"/>
      <c r="E60" s="125"/>
      <c r="F60" s="125"/>
      <c r="G60" s="126"/>
    </row>
    <row r="61" spans="1:7" ht="25.5" customHeight="1">
      <c r="A61" s="49">
        <v>835</v>
      </c>
      <c r="B61" s="57" t="s">
        <v>256</v>
      </c>
      <c r="C61" s="124" t="s">
        <v>257</v>
      </c>
      <c r="D61" s="125"/>
      <c r="E61" s="125"/>
      <c r="F61" s="125"/>
      <c r="G61" s="126"/>
    </row>
    <row r="62" spans="1:7" ht="30" customHeight="1">
      <c r="A62" s="22">
        <v>835</v>
      </c>
      <c r="B62" s="22" t="s">
        <v>258</v>
      </c>
      <c r="C62" s="127" t="s">
        <v>259</v>
      </c>
      <c r="D62" s="128"/>
      <c r="E62" s="128"/>
      <c r="F62" s="128"/>
      <c r="G62" s="129"/>
    </row>
    <row r="63" spans="1:7" ht="19.5" customHeight="1">
      <c r="A63" s="62">
        <v>835</v>
      </c>
      <c r="B63" s="22" t="s">
        <v>260</v>
      </c>
      <c r="C63" s="131" t="s">
        <v>261</v>
      </c>
      <c r="D63" s="132"/>
      <c r="E63" s="132"/>
      <c r="F63" s="132"/>
      <c r="G63" s="133"/>
    </row>
    <row r="64" spans="1:7" ht="34.5" customHeight="1">
      <c r="A64" s="22">
        <v>835</v>
      </c>
      <c r="B64" s="22" t="s">
        <v>262</v>
      </c>
      <c r="C64" s="131" t="s">
        <v>263</v>
      </c>
      <c r="D64" s="132"/>
      <c r="E64" s="132"/>
      <c r="F64" s="132"/>
      <c r="G64" s="133"/>
    </row>
    <row r="65" spans="1:7" ht="30" customHeight="1">
      <c r="A65" s="59">
        <v>835</v>
      </c>
      <c r="B65" s="54" t="s">
        <v>264</v>
      </c>
      <c r="C65" s="131" t="s">
        <v>265</v>
      </c>
      <c r="D65" s="132"/>
      <c r="E65" s="132"/>
      <c r="F65" s="132"/>
      <c r="G65" s="133"/>
    </row>
    <row r="66" spans="1:7" ht="43.5" customHeight="1">
      <c r="A66" s="58">
        <v>835</v>
      </c>
      <c r="B66" s="54" t="s">
        <v>266</v>
      </c>
      <c r="C66" s="131" t="s">
        <v>267</v>
      </c>
      <c r="D66" s="132"/>
      <c r="E66" s="132"/>
      <c r="F66" s="132"/>
      <c r="G66" s="133"/>
    </row>
    <row r="67" spans="1:7" ht="63.75" customHeight="1">
      <c r="A67" s="54">
        <v>835</v>
      </c>
      <c r="B67" s="57" t="s">
        <v>268</v>
      </c>
      <c r="C67" s="121" t="s">
        <v>269</v>
      </c>
      <c r="D67" s="122"/>
      <c r="E67" s="122"/>
      <c r="F67" s="122"/>
      <c r="G67" s="123"/>
    </row>
    <row r="68" spans="1:7" ht="20.25" customHeight="1">
      <c r="A68" s="22">
        <v>835</v>
      </c>
      <c r="B68" s="50" t="s">
        <v>270</v>
      </c>
      <c r="C68" s="124" t="s">
        <v>271</v>
      </c>
      <c r="D68" s="125"/>
      <c r="E68" s="125"/>
      <c r="F68" s="125"/>
      <c r="G68" s="126"/>
    </row>
    <row r="69" spans="1:7" ht="75.75" customHeight="1">
      <c r="A69" s="54">
        <v>835</v>
      </c>
      <c r="B69" s="55" t="s">
        <v>272</v>
      </c>
      <c r="C69" s="127" t="s">
        <v>195</v>
      </c>
      <c r="D69" s="128"/>
      <c r="E69" s="128"/>
      <c r="F69" s="128"/>
      <c r="G69" s="129"/>
    </row>
    <row r="70" spans="1:7" ht="12.75">
      <c r="A70" s="1"/>
      <c r="B70" s="56"/>
      <c r="C70" s="1"/>
      <c r="D70" s="1"/>
      <c r="E70" s="1"/>
      <c r="F70" s="1"/>
      <c r="G70" s="1"/>
    </row>
    <row r="71" spans="1:7" ht="12.75">
      <c r="A71" s="130" t="s">
        <v>133</v>
      </c>
      <c r="B71" s="130"/>
      <c r="C71" s="130"/>
      <c r="D71" s="130"/>
      <c r="E71" s="130"/>
      <c r="F71" s="130"/>
      <c r="G71" s="130"/>
    </row>
  </sheetData>
  <mergeCells count="66">
    <mergeCell ref="C47:G47"/>
    <mergeCell ref="C44:G44"/>
    <mergeCell ref="C17:G17"/>
    <mergeCell ref="C16:G16"/>
    <mergeCell ref="C45:G45"/>
    <mergeCell ref="C46:G46"/>
    <mergeCell ref="A11:G11"/>
    <mergeCell ref="A12:A13"/>
    <mergeCell ref="B12:B13"/>
    <mergeCell ref="C12:C13"/>
    <mergeCell ref="D12:D13"/>
    <mergeCell ref="E12:E13"/>
    <mergeCell ref="F12:F13"/>
    <mergeCell ref="G12:G13"/>
    <mergeCell ref="A14:B14"/>
    <mergeCell ref="C14:G15"/>
    <mergeCell ref="A18:A20"/>
    <mergeCell ref="C18:G21"/>
    <mergeCell ref="A23:A24"/>
    <mergeCell ref="B23:B24"/>
    <mergeCell ref="C23:G24"/>
    <mergeCell ref="A25:A26"/>
    <mergeCell ref="B25:B26"/>
    <mergeCell ref="C25:G26"/>
    <mergeCell ref="A27:A29"/>
    <mergeCell ref="B27:B29"/>
    <mergeCell ref="C27:G29"/>
    <mergeCell ref="A30:A32"/>
    <mergeCell ref="B30:B32"/>
    <mergeCell ref="C30:G32"/>
    <mergeCell ref="A33:A35"/>
    <mergeCell ref="B33:B35"/>
    <mergeCell ref="C33:G35"/>
    <mergeCell ref="A36:A38"/>
    <mergeCell ref="B36:B38"/>
    <mergeCell ref="C36:G38"/>
    <mergeCell ref="A39:A43"/>
    <mergeCell ref="B39:B43"/>
    <mergeCell ref="C39:G43"/>
    <mergeCell ref="A52:A53"/>
    <mergeCell ref="B52:B53"/>
    <mergeCell ref="C52:G53"/>
    <mergeCell ref="C51:G51"/>
    <mergeCell ref="C50:G50"/>
    <mergeCell ref="C48:G48"/>
    <mergeCell ref="C49:G49"/>
    <mergeCell ref="A71:G71"/>
    <mergeCell ref="C66:G66"/>
    <mergeCell ref="C57:G57"/>
    <mergeCell ref="C54:G54"/>
    <mergeCell ref="C55:G55"/>
    <mergeCell ref="C56:G56"/>
    <mergeCell ref="C59:G59"/>
    <mergeCell ref="C65:G65"/>
    <mergeCell ref="C60:G60"/>
    <mergeCell ref="C58:G58"/>
    <mergeCell ref="D3:F3"/>
    <mergeCell ref="C67:G67"/>
    <mergeCell ref="C68:G68"/>
    <mergeCell ref="C69:G69"/>
    <mergeCell ref="C61:G61"/>
    <mergeCell ref="C63:G63"/>
    <mergeCell ref="C62:G62"/>
    <mergeCell ref="C64:G64"/>
    <mergeCell ref="A8:F8"/>
    <mergeCell ref="A10:G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F7" sqref="F7"/>
    </sheetView>
  </sheetViews>
  <sheetFormatPr defaultColWidth="9.00390625" defaultRowHeight="12.75"/>
  <cols>
    <col min="1" max="1" width="12.125" style="0" customWidth="1"/>
    <col min="2" max="2" width="30.25390625" style="0" customWidth="1"/>
    <col min="3" max="3" width="13.875" style="0" customWidth="1"/>
    <col min="4" max="4" width="14.00390625" style="0" customWidth="1"/>
    <col min="5" max="5" width="9.75390625" style="0" customWidth="1"/>
  </cols>
  <sheetData>
    <row r="1" ht="12.75">
      <c r="D1" s="1" t="s">
        <v>35</v>
      </c>
    </row>
    <row r="2" ht="12.75">
      <c r="D2" s="1" t="s">
        <v>368</v>
      </c>
    </row>
    <row r="3" ht="12.75">
      <c r="D3" s="1" t="s">
        <v>361</v>
      </c>
    </row>
    <row r="4" ht="12.75">
      <c r="D4" s="1" t="s">
        <v>363</v>
      </c>
    </row>
    <row r="5" ht="12.75">
      <c r="D5" s="1" t="s">
        <v>302</v>
      </c>
    </row>
    <row r="8" spans="1:6" ht="32.25" customHeight="1">
      <c r="A8" s="83" t="s">
        <v>289</v>
      </c>
      <c r="B8" s="170"/>
      <c r="C8" s="170"/>
      <c r="D8" s="170"/>
      <c r="E8" s="170"/>
      <c r="F8" s="170"/>
    </row>
    <row r="10" spans="1:6" ht="27.75" customHeight="1">
      <c r="A10" s="33" t="s">
        <v>149</v>
      </c>
      <c r="B10" s="33" t="s">
        <v>150</v>
      </c>
      <c r="C10" s="171" t="s">
        <v>4</v>
      </c>
      <c r="D10" s="172"/>
      <c r="E10" s="172"/>
      <c r="F10" s="172"/>
    </row>
    <row r="11" spans="1:6" ht="12.75">
      <c r="A11" s="9">
        <v>1</v>
      </c>
      <c r="B11" s="9">
        <v>2</v>
      </c>
      <c r="C11" s="173">
        <v>3</v>
      </c>
      <c r="D11" s="85"/>
      <c r="E11" s="85"/>
      <c r="F11" s="85"/>
    </row>
    <row r="12" spans="1:6" ht="12.75">
      <c r="A12" s="9">
        <v>835</v>
      </c>
      <c r="B12" s="22"/>
      <c r="C12" s="174" t="s">
        <v>97</v>
      </c>
      <c r="D12" s="107"/>
      <c r="E12" s="107"/>
      <c r="F12" s="107"/>
    </row>
    <row r="13" spans="1:6" ht="34.5" customHeight="1">
      <c r="A13" s="22">
        <v>835</v>
      </c>
      <c r="B13" s="22" t="s">
        <v>151</v>
      </c>
      <c r="C13" s="169" t="s">
        <v>152</v>
      </c>
      <c r="D13" s="107"/>
      <c r="E13" s="107"/>
      <c r="F13" s="107"/>
    </row>
  </sheetData>
  <mergeCells count="5">
    <mergeCell ref="C13:F13"/>
    <mergeCell ref="A8:F8"/>
    <mergeCell ref="C10:F10"/>
    <mergeCell ref="C11:F11"/>
    <mergeCell ref="C12:F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4">
      <selection activeCell="F5" sqref="F5"/>
    </sheetView>
  </sheetViews>
  <sheetFormatPr defaultColWidth="9.00390625" defaultRowHeight="12.75"/>
  <cols>
    <col min="5" max="5" width="23.25390625" style="0" customWidth="1"/>
    <col min="6" max="6" width="9.00390625" style="0" customWidth="1"/>
    <col min="7" max="7" width="11.375" style="0" customWidth="1"/>
    <col min="8" max="8" width="11.125" style="0" customWidth="1"/>
  </cols>
  <sheetData>
    <row r="1" spans="6:8" ht="12.75">
      <c r="F1" s="1" t="s">
        <v>77</v>
      </c>
      <c r="H1" s="1"/>
    </row>
    <row r="2" spans="6:8" ht="12.75">
      <c r="F2" s="1" t="s">
        <v>362</v>
      </c>
      <c r="H2" s="1"/>
    </row>
    <row r="3" spans="6:8" ht="12.75">
      <c r="F3" s="1" t="s">
        <v>361</v>
      </c>
      <c r="H3" s="1"/>
    </row>
    <row r="4" spans="6:8" ht="12.75">
      <c r="F4" s="1" t="s">
        <v>369</v>
      </c>
      <c r="H4" s="1"/>
    </row>
    <row r="5" spans="6:8" ht="12.75">
      <c r="F5" s="1" t="s">
        <v>303</v>
      </c>
      <c r="H5" s="1"/>
    </row>
    <row r="8" spans="1:8" ht="29.25" customHeight="1">
      <c r="A8" s="83" t="s">
        <v>304</v>
      </c>
      <c r="B8" s="83"/>
      <c r="C8" s="83"/>
      <c r="D8" s="83"/>
      <c r="E8" s="83"/>
      <c r="F8" s="83"/>
      <c r="G8" s="83"/>
      <c r="H8" s="83"/>
    </row>
    <row r="10" spans="1:8" ht="38.25">
      <c r="A10" s="175" t="s">
        <v>4</v>
      </c>
      <c r="B10" s="175"/>
      <c r="C10" s="175"/>
      <c r="D10" s="175"/>
      <c r="E10" s="175"/>
      <c r="F10" s="10" t="s">
        <v>3</v>
      </c>
      <c r="G10" s="10" t="s">
        <v>2</v>
      </c>
      <c r="H10" s="3" t="s">
        <v>335</v>
      </c>
    </row>
    <row r="11" spans="1:8" ht="12.75">
      <c r="A11" s="176">
        <v>1</v>
      </c>
      <c r="B11" s="176"/>
      <c r="C11" s="176"/>
      <c r="D11" s="176"/>
      <c r="E11" s="176"/>
      <c r="F11" s="14">
        <v>2</v>
      </c>
      <c r="G11" s="14">
        <v>3</v>
      </c>
      <c r="H11" s="14">
        <v>4</v>
      </c>
    </row>
    <row r="12" spans="1:8" ht="15.75" customHeight="1">
      <c r="A12" s="176" t="s">
        <v>5</v>
      </c>
      <c r="B12" s="176"/>
      <c r="C12" s="176"/>
      <c r="D12" s="176"/>
      <c r="E12" s="176"/>
      <c r="F12" s="27" t="s">
        <v>25</v>
      </c>
      <c r="G12" s="16"/>
      <c r="H12" s="21">
        <f>H13+H14+H16+H15+253</f>
        <v>4052.4</v>
      </c>
    </row>
    <row r="13" spans="1:8" ht="10.5" customHeight="1" hidden="1">
      <c r="A13" s="112" t="s">
        <v>6</v>
      </c>
      <c r="B13" s="113"/>
      <c r="C13" s="113"/>
      <c r="D13" s="113"/>
      <c r="E13" s="114"/>
      <c r="F13" s="16" t="s">
        <v>25</v>
      </c>
      <c r="G13" s="16" t="s">
        <v>26</v>
      </c>
      <c r="H13" s="18">
        <v>0</v>
      </c>
    </row>
    <row r="14" spans="1:8" ht="15" customHeight="1">
      <c r="A14" s="108" t="s">
        <v>7</v>
      </c>
      <c r="B14" s="108"/>
      <c r="C14" s="108"/>
      <c r="D14" s="108"/>
      <c r="E14" s="108"/>
      <c r="F14" s="16" t="s">
        <v>25</v>
      </c>
      <c r="G14" s="16" t="s">
        <v>27</v>
      </c>
      <c r="H14" s="18">
        <f>3739</f>
        <v>3739</v>
      </c>
    </row>
    <row r="15" spans="1:8" ht="12.75" customHeight="1">
      <c r="A15" s="115" t="s">
        <v>189</v>
      </c>
      <c r="B15" s="177"/>
      <c r="C15" s="177"/>
      <c r="D15" s="177"/>
      <c r="E15" s="178"/>
      <c r="F15" s="16" t="s">
        <v>25</v>
      </c>
      <c r="G15" s="16" t="s">
        <v>34</v>
      </c>
      <c r="H15" s="18">
        <v>30</v>
      </c>
    </row>
    <row r="16" spans="1:8" ht="12.75" customHeight="1">
      <c r="A16" s="108" t="s">
        <v>233</v>
      </c>
      <c r="B16" s="108"/>
      <c r="C16" s="108"/>
      <c r="D16" s="108"/>
      <c r="E16" s="108"/>
      <c r="F16" s="16" t="s">
        <v>25</v>
      </c>
      <c r="G16" s="16" t="s">
        <v>276</v>
      </c>
      <c r="H16" s="18">
        <v>30.4</v>
      </c>
    </row>
    <row r="17" spans="1:8" ht="12.75" customHeight="1">
      <c r="A17" s="90" t="s">
        <v>307</v>
      </c>
      <c r="B17" s="91"/>
      <c r="C17" s="91"/>
      <c r="D17" s="91"/>
      <c r="E17" s="92"/>
      <c r="F17" s="27" t="s">
        <v>25</v>
      </c>
      <c r="G17" s="27" t="s">
        <v>32</v>
      </c>
      <c r="H17" s="21">
        <v>253</v>
      </c>
    </row>
    <row r="18" spans="1:8" ht="12.75" customHeight="1">
      <c r="A18" s="112" t="s">
        <v>308</v>
      </c>
      <c r="B18" s="113"/>
      <c r="C18" s="113"/>
      <c r="D18" s="113"/>
      <c r="E18" s="114"/>
      <c r="F18" s="16" t="s">
        <v>25</v>
      </c>
      <c r="G18" s="16" t="s">
        <v>32</v>
      </c>
      <c r="H18" s="18">
        <v>253</v>
      </c>
    </row>
    <row r="19" spans="1:8" ht="12.75" customHeight="1">
      <c r="A19" s="90" t="s">
        <v>8</v>
      </c>
      <c r="B19" s="91"/>
      <c r="C19" s="91"/>
      <c r="D19" s="91"/>
      <c r="E19" s="92"/>
      <c r="F19" s="27" t="s">
        <v>28</v>
      </c>
      <c r="G19" s="16"/>
      <c r="H19" s="28">
        <f>H20</f>
        <v>174.7</v>
      </c>
    </row>
    <row r="20" spans="1:8" ht="12.75" customHeight="1">
      <c r="A20" s="108" t="s">
        <v>9</v>
      </c>
      <c r="B20" s="108"/>
      <c r="C20" s="108"/>
      <c r="D20" s="108"/>
      <c r="E20" s="108"/>
      <c r="F20" s="16" t="s">
        <v>28</v>
      </c>
      <c r="G20" s="16" t="s">
        <v>26</v>
      </c>
      <c r="H20" s="17">
        <v>174.7</v>
      </c>
    </row>
    <row r="21" spans="1:8" ht="15" customHeight="1">
      <c r="A21" s="90" t="s">
        <v>10</v>
      </c>
      <c r="B21" s="91"/>
      <c r="C21" s="91"/>
      <c r="D21" s="91"/>
      <c r="E21" s="92"/>
      <c r="F21" s="27" t="s">
        <v>26</v>
      </c>
      <c r="G21" s="16"/>
      <c r="H21" s="21">
        <f>H22+H23</f>
        <v>201.5</v>
      </c>
    </row>
    <row r="22" spans="1:8" ht="27.75" customHeight="1">
      <c r="A22" s="108" t="s">
        <v>11</v>
      </c>
      <c r="B22" s="108"/>
      <c r="C22" s="108"/>
      <c r="D22" s="108"/>
      <c r="E22" s="108"/>
      <c r="F22" s="16" t="s">
        <v>26</v>
      </c>
      <c r="G22" s="16" t="s">
        <v>29</v>
      </c>
      <c r="H22" s="18">
        <v>50.4</v>
      </c>
    </row>
    <row r="23" spans="1:8" ht="12.75" customHeight="1">
      <c r="A23" s="108" t="s">
        <v>12</v>
      </c>
      <c r="B23" s="108"/>
      <c r="C23" s="108"/>
      <c r="D23" s="108"/>
      <c r="E23" s="108"/>
      <c r="F23" s="16" t="s">
        <v>26</v>
      </c>
      <c r="G23" s="16" t="s">
        <v>30</v>
      </c>
      <c r="H23" s="18">
        <v>151.1</v>
      </c>
    </row>
    <row r="24" spans="1:8" ht="15.75" customHeight="1">
      <c r="A24" s="90" t="s">
        <v>222</v>
      </c>
      <c r="B24" s="91"/>
      <c r="C24" s="91"/>
      <c r="D24" s="91"/>
      <c r="E24" s="92"/>
      <c r="F24" s="27" t="s">
        <v>27</v>
      </c>
      <c r="G24" s="16"/>
      <c r="H24" s="21">
        <f>H25</f>
        <v>47.5</v>
      </c>
    </row>
    <row r="25" spans="1:8" ht="15.75" customHeight="1">
      <c r="A25" s="112" t="s">
        <v>305</v>
      </c>
      <c r="B25" s="113"/>
      <c r="C25" s="113"/>
      <c r="D25" s="113"/>
      <c r="E25" s="114"/>
      <c r="F25" s="16" t="s">
        <v>27</v>
      </c>
      <c r="G25" s="16" t="s">
        <v>29</v>
      </c>
      <c r="H25" s="18">
        <v>47.5</v>
      </c>
    </row>
    <row r="26" spans="1:8" ht="12.75" customHeight="1">
      <c r="A26" s="90" t="s">
        <v>13</v>
      </c>
      <c r="B26" s="91"/>
      <c r="C26" s="91"/>
      <c r="D26" s="91"/>
      <c r="E26" s="92"/>
      <c r="F26" s="27" t="s">
        <v>31</v>
      </c>
      <c r="G26" s="16"/>
      <c r="H26" s="21">
        <f>H27+H28+H29</f>
        <v>4145.1</v>
      </c>
    </row>
    <row r="27" spans="1:8" ht="12.75" customHeight="1">
      <c r="A27" s="108" t="s">
        <v>14</v>
      </c>
      <c r="B27" s="108"/>
      <c r="C27" s="108"/>
      <c r="D27" s="108"/>
      <c r="E27" s="108"/>
      <c r="F27" s="16" t="s">
        <v>31</v>
      </c>
      <c r="G27" s="16" t="s">
        <v>25</v>
      </c>
      <c r="H27" s="18">
        <v>450</v>
      </c>
    </row>
    <row r="28" spans="1:10" ht="12.75" customHeight="1">
      <c r="A28" s="108" t="s">
        <v>15</v>
      </c>
      <c r="B28" s="108"/>
      <c r="C28" s="108"/>
      <c r="D28" s="108"/>
      <c r="E28" s="108"/>
      <c r="F28" s="16" t="s">
        <v>31</v>
      </c>
      <c r="G28" s="16" t="s">
        <v>28</v>
      </c>
      <c r="H28" s="18">
        <f>533.3+804.1-100</f>
        <v>1237.4</v>
      </c>
      <c r="J28" s="47"/>
    </row>
    <row r="29" spans="1:8" ht="12.75" customHeight="1">
      <c r="A29" s="108" t="s">
        <v>16</v>
      </c>
      <c r="B29" s="108"/>
      <c r="C29" s="108"/>
      <c r="D29" s="108"/>
      <c r="E29" s="108"/>
      <c r="F29" s="16" t="s">
        <v>31</v>
      </c>
      <c r="G29" s="16" t="s">
        <v>26</v>
      </c>
      <c r="H29" s="18">
        <v>2457.7</v>
      </c>
    </row>
    <row r="30" spans="1:8" ht="12.75" customHeight="1">
      <c r="A30" s="90" t="s">
        <v>17</v>
      </c>
      <c r="B30" s="179"/>
      <c r="C30" s="179"/>
      <c r="D30" s="179"/>
      <c r="E30" s="180"/>
      <c r="F30" s="27" t="s">
        <v>32</v>
      </c>
      <c r="G30" s="16"/>
      <c r="H30" s="21">
        <f>H31</f>
        <v>26.1</v>
      </c>
    </row>
    <row r="31" spans="1:8" ht="12.75" customHeight="1">
      <c r="A31" s="108" t="s">
        <v>18</v>
      </c>
      <c r="B31" s="108"/>
      <c r="C31" s="108"/>
      <c r="D31" s="108"/>
      <c r="E31" s="108"/>
      <c r="F31" s="16" t="s">
        <v>32</v>
      </c>
      <c r="G31" s="16" t="s">
        <v>32</v>
      </c>
      <c r="H31" s="18">
        <v>26.1</v>
      </c>
    </row>
    <row r="32" spans="1:8" ht="15" customHeight="1">
      <c r="A32" s="90" t="s">
        <v>19</v>
      </c>
      <c r="B32" s="91"/>
      <c r="C32" s="91"/>
      <c r="D32" s="91"/>
      <c r="E32" s="92"/>
      <c r="F32" s="27" t="s">
        <v>33</v>
      </c>
      <c r="G32" s="16"/>
      <c r="H32" s="21">
        <f>H33+H34</f>
        <v>3464</v>
      </c>
    </row>
    <row r="33" spans="1:8" ht="12" customHeight="1">
      <c r="A33" s="108" t="s">
        <v>20</v>
      </c>
      <c r="B33" s="108"/>
      <c r="C33" s="108"/>
      <c r="D33" s="108"/>
      <c r="E33" s="108"/>
      <c r="F33" s="16" t="s">
        <v>33</v>
      </c>
      <c r="G33" s="16" t="s">
        <v>25</v>
      </c>
      <c r="H33" s="18">
        <f>3222.1+10+131.9+100</f>
        <v>3464</v>
      </c>
    </row>
    <row r="34" spans="1:8" ht="12.75" customHeight="1" hidden="1">
      <c r="A34" s="115"/>
      <c r="B34" s="181"/>
      <c r="C34" s="181"/>
      <c r="D34" s="181"/>
      <c r="E34" s="182"/>
      <c r="F34" s="16"/>
      <c r="G34" s="16"/>
      <c r="H34" s="18"/>
    </row>
    <row r="35" spans="1:10" ht="12.75" customHeight="1">
      <c r="A35" s="90" t="s">
        <v>21</v>
      </c>
      <c r="B35" s="179"/>
      <c r="C35" s="179"/>
      <c r="D35" s="179"/>
      <c r="E35" s="180"/>
      <c r="F35" s="27" t="s">
        <v>34</v>
      </c>
      <c r="G35" s="16"/>
      <c r="H35" s="21">
        <f>H36</f>
        <v>3461.9</v>
      </c>
      <c r="J35" s="43"/>
    </row>
    <row r="36" spans="1:8" ht="12.75" customHeight="1">
      <c r="A36" s="108" t="s">
        <v>22</v>
      </c>
      <c r="B36" s="108"/>
      <c r="C36" s="108"/>
      <c r="D36" s="108"/>
      <c r="E36" s="108"/>
      <c r="F36" s="16" t="s">
        <v>34</v>
      </c>
      <c r="G36" s="16" t="s">
        <v>25</v>
      </c>
      <c r="H36" s="18">
        <v>3461.9</v>
      </c>
    </row>
    <row r="37" spans="1:8" ht="12.75" customHeight="1">
      <c r="A37" s="90" t="s">
        <v>236</v>
      </c>
      <c r="B37" s="91"/>
      <c r="C37" s="91"/>
      <c r="D37" s="91"/>
      <c r="E37" s="92"/>
      <c r="F37" s="16" t="s">
        <v>30</v>
      </c>
      <c r="G37" s="16" t="s">
        <v>237</v>
      </c>
      <c r="H37" s="21">
        <f>H38+H39</f>
        <v>249.4</v>
      </c>
    </row>
    <row r="38" spans="1:8" ht="13.5" customHeight="1">
      <c r="A38" s="112" t="s">
        <v>243</v>
      </c>
      <c r="B38" s="113"/>
      <c r="C38" s="113"/>
      <c r="D38" s="113"/>
      <c r="E38" s="114"/>
      <c r="F38" s="16" t="s">
        <v>30</v>
      </c>
      <c r="G38" s="16" t="s">
        <v>25</v>
      </c>
      <c r="H38" s="18">
        <v>249.4</v>
      </c>
    </row>
    <row r="39" spans="1:8" ht="12.75" customHeight="1" hidden="1">
      <c r="A39" s="112"/>
      <c r="B39" s="113"/>
      <c r="C39" s="113"/>
      <c r="D39" s="113"/>
      <c r="E39" s="114"/>
      <c r="F39" s="16"/>
      <c r="G39" s="16"/>
      <c r="H39" s="18"/>
    </row>
    <row r="40" spans="1:8" ht="12.75" customHeight="1">
      <c r="A40" s="90" t="s">
        <v>23</v>
      </c>
      <c r="B40" s="91"/>
      <c r="C40" s="91"/>
      <c r="D40" s="91"/>
      <c r="E40" s="92"/>
      <c r="F40" s="27" t="s">
        <v>234</v>
      </c>
      <c r="G40" s="16"/>
      <c r="H40" s="21">
        <f>H41</f>
        <v>224</v>
      </c>
    </row>
    <row r="41" spans="1:8" ht="12.75" customHeight="1">
      <c r="A41" s="108" t="s">
        <v>220</v>
      </c>
      <c r="B41" s="108"/>
      <c r="C41" s="108"/>
      <c r="D41" s="108"/>
      <c r="E41" s="108"/>
      <c r="F41" s="16" t="s">
        <v>234</v>
      </c>
      <c r="G41" s="16" t="s">
        <v>26</v>
      </c>
      <c r="H41" s="37">
        <f>89.6+134.4</f>
        <v>224</v>
      </c>
    </row>
    <row r="42" spans="1:10" ht="15" customHeight="1">
      <c r="A42" s="183" t="s">
        <v>24</v>
      </c>
      <c r="B42" s="183"/>
      <c r="C42" s="183"/>
      <c r="D42" s="183"/>
      <c r="E42" s="183"/>
      <c r="F42" s="15"/>
      <c r="G42" s="15"/>
      <c r="H42" s="46">
        <f>ROUND((H12+H19+H21+H26+H30+H32+H35+H40+H37+H24),2)</f>
        <v>16046.6</v>
      </c>
      <c r="I42" s="39"/>
      <c r="J42" s="47"/>
    </row>
    <row r="43" spans="1:11" ht="12.75">
      <c r="A43" s="106"/>
      <c r="B43" s="106"/>
      <c r="C43" s="106"/>
      <c r="D43" s="106"/>
      <c r="E43" s="106"/>
      <c r="F43" s="2"/>
      <c r="G43" s="2"/>
      <c r="H43" s="2"/>
      <c r="K43" s="43"/>
    </row>
    <row r="44" spans="1:8" ht="12.75">
      <c r="A44" s="106"/>
      <c r="B44" s="106"/>
      <c r="C44" s="106"/>
      <c r="D44" s="106"/>
      <c r="E44" s="106"/>
      <c r="F44" s="2"/>
      <c r="G44" s="2"/>
      <c r="H44" s="2"/>
    </row>
    <row r="45" spans="1:8" ht="12.75">
      <c r="A45" s="106"/>
      <c r="B45" s="106"/>
      <c r="C45" s="106"/>
      <c r="D45" s="106"/>
      <c r="E45" s="106"/>
      <c r="F45" s="2"/>
      <c r="G45" s="2"/>
      <c r="H45" s="2"/>
    </row>
    <row r="46" spans="1:8" ht="12.75">
      <c r="A46" s="106"/>
      <c r="B46" s="106"/>
      <c r="C46" s="106"/>
      <c r="D46" s="106"/>
      <c r="E46" s="106"/>
      <c r="F46" s="2"/>
      <c r="G46" s="2"/>
      <c r="H46" s="2"/>
    </row>
    <row r="47" spans="1:8" ht="12.75">
      <c r="A47" s="106"/>
      <c r="B47" s="106"/>
      <c r="C47" s="106"/>
      <c r="D47" s="106"/>
      <c r="E47" s="106"/>
      <c r="F47" s="2"/>
      <c r="G47" s="2"/>
      <c r="H47" s="2"/>
    </row>
    <row r="48" spans="1:8" ht="12.75">
      <c r="A48" s="106"/>
      <c r="B48" s="106"/>
      <c r="C48" s="106"/>
      <c r="D48" s="106"/>
      <c r="E48" s="106"/>
      <c r="F48" s="2"/>
      <c r="G48" s="2"/>
      <c r="H48" s="2"/>
    </row>
    <row r="49" spans="1:8" ht="12.75">
      <c r="A49" s="106"/>
      <c r="B49" s="106"/>
      <c r="C49" s="106"/>
      <c r="D49" s="106"/>
      <c r="E49" s="106"/>
      <c r="F49" s="2"/>
      <c r="G49" s="2"/>
      <c r="H49" s="2"/>
    </row>
    <row r="50" spans="1:8" ht="12.75">
      <c r="A50" s="106"/>
      <c r="B50" s="106"/>
      <c r="C50" s="106"/>
      <c r="D50" s="106"/>
      <c r="E50" s="106"/>
      <c r="F50" s="2"/>
      <c r="G50" s="2"/>
      <c r="H50" s="2"/>
    </row>
    <row r="51" spans="1:8" ht="12.75">
      <c r="A51" s="106"/>
      <c r="B51" s="106"/>
      <c r="C51" s="106"/>
      <c r="D51" s="106"/>
      <c r="E51" s="106"/>
      <c r="F51" s="2"/>
      <c r="G51" s="2"/>
      <c r="H51" s="2"/>
    </row>
    <row r="52" spans="1:8" ht="12.75">
      <c r="A52" s="106"/>
      <c r="B52" s="106"/>
      <c r="C52" s="106"/>
      <c r="D52" s="106"/>
      <c r="E52" s="106"/>
      <c r="F52" s="2"/>
      <c r="G52" s="2"/>
      <c r="H52" s="2"/>
    </row>
    <row r="53" spans="1:8" ht="12.75" customHeight="1">
      <c r="A53" s="106"/>
      <c r="B53" s="106"/>
      <c r="C53" s="106"/>
      <c r="D53" s="106"/>
      <c r="E53" s="106"/>
      <c r="F53" s="2"/>
      <c r="G53" s="2"/>
      <c r="H53" s="2"/>
    </row>
    <row r="54" spans="1:8" ht="12.75">
      <c r="A54" s="106"/>
      <c r="B54" s="106"/>
      <c r="C54" s="106"/>
      <c r="D54" s="106"/>
      <c r="E54" s="106"/>
      <c r="F54" s="2"/>
      <c r="G54" s="2"/>
      <c r="H54" s="2"/>
    </row>
    <row r="55" spans="1:8" ht="12.75">
      <c r="A55" s="106"/>
      <c r="B55" s="106"/>
      <c r="C55" s="106"/>
      <c r="D55" s="106"/>
      <c r="E55" s="106"/>
      <c r="F55" s="2"/>
      <c r="G55" s="2"/>
      <c r="H55" s="2"/>
    </row>
    <row r="56" spans="1:8" ht="12.75">
      <c r="A56" s="106"/>
      <c r="B56" s="106"/>
      <c r="C56" s="106"/>
      <c r="D56" s="106"/>
      <c r="E56" s="106"/>
      <c r="F56" s="2"/>
      <c r="G56" s="2"/>
      <c r="H56" s="2"/>
    </row>
    <row r="57" spans="1:8" ht="12.75">
      <c r="A57" s="105"/>
      <c r="B57" s="105"/>
      <c r="C57" s="105"/>
      <c r="D57" s="105"/>
      <c r="E57" s="105"/>
      <c r="F57" s="2"/>
      <c r="G57" s="2"/>
      <c r="H57" s="2"/>
    </row>
    <row r="58" spans="1:8" ht="12.75" customHeight="1">
      <c r="A58" s="105"/>
      <c r="B58" s="105"/>
      <c r="C58" s="105"/>
      <c r="D58" s="105"/>
      <c r="E58" s="105"/>
      <c r="F58" s="2"/>
      <c r="G58" s="2"/>
      <c r="H58" s="2"/>
    </row>
    <row r="59" spans="1:8" ht="12.75" customHeight="1">
      <c r="A59" s="105"/>
      <c r="B59" s="105"/>
      <c r="C59" s="105"/>
      <c r="D59" s="105"/>
      <c r="E59" s="105"/>
      <c r="F59" s="2"/>
      <c r="G59" s="2"/>
      <c r="H59" s="2"/>
    </row>
    <row r="60" spans="1:8" ht="12.75" customHeight="1">
      <c r="A60" s="105"/>
      <c r="B60" s="105"/>
      <c r="C60" s="105"/>
      <c r="D60" s="105"/>
      <c r="E60" s="105"/>
      <c r="F60" s="2"/>
      <c r="G60" s="2"/>
      <c r="H60" s="2"/>
    </row>
    <row r="61" ht="12.75" customHeight="1"/>
    <row r="62" ht="12.75" customHeight="1"/>
  </sheetData>
  <mergeCells count="52">
    <mergeCell ref="A37:E37"/>
    <mergeCell ref="A38:E38"/>
    <mergeCell ref="A58:E58"/>
    <mergeCell ref="A59:E59"/>
    <mergeCell ref="A50:E50"/>
    <mergeCell ref="A51:E51"/>
    <mergeCell ref="A52:E52"/>
    <mergeCell ref="A53:E53"/>
    <mergeCell ref="A46:E46"/>
    <mergeCell ref="A47:E47"/>
    <mergeCell ref="A60:E60"/>
    <mergeCell ref="A54:E54"/>
    <mergeCell ref="A55:E55"/>
    <mergeCell ref="A56:E56"/>
    <mergeCell ref="A57:E57"/>
    <mergeCell ref="A48:E48"/>
    <mergeCell ref="A49:E49"/>
    <mergeCell ref="A43:E43"/>
    <mergeCell ref="A44:E44"/>
    <mergeCell ref="A45:E45"/>
    <mergeCell ref="A39:E39"/>
    <mergeCell ref="A40:E40"/>
    <mergeCell ref="A41:E41"/>
    <mergeCell ref="A42:E42"/>
    <mergeCell ref="A32:E32"/>
    <mergeCell ref="A33:E33"/>
    <mergeCell ref="A35:E35"/>
    <mergeCell ref="A36:E36"/>
    <mergeCell ref="A34:E34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3:E13"/>
    <mergeCell ref="A14:E14"/>
    <mergeCell ref="A16:E16"/>
    <mergeCell ref="A19:E19"/>
    <mergeCell ref="A15:E15"/>
    <mergeCell ref="A17:E17"/>
    <mergeCell ref="A18:E18"/>
    <mergeCell ref="A8:H8"/>
    <mergeCell ref="A10:E10"/>
    <mergeCell ref="A11:E11"/>
    <mergeCell ref="A12:E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72">
      <selection activeCell="N69" sqref="N69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4" width="4.625" style="0" customWidth="1"/>
    <col min="5" max="5" width="23.00390625" style="0" customWidth="1"/>
    <col min="6" max="6" width="5.875" style="0" customWidth="1"/>
    <col min="7" max="7" width="6.875" style="0" customWidth="1"/>
    <col min="8" max="8" width="9.625" style="0" customWidth="1"/>
    <col min="9" max="9" width="8.00390625" style="0" customWidth="1"/>
    <col min="10" max="10" width="8.25390625" style="0" customWidth="1"/>
  </cols>
  <sheetData>
    <row r="1" spans="8:11" ht="12.75">
      <c r="H1" s="1" t="s">
        <v>140</v>
      </c>
      <c r="I1" s="1"/>
      <c r="K1" s="1"/>
    </row>
    <row r="2" spans="8:11" ht="12.75">
      <c r="H2" s="1" t="s">
        <v>362</v>
      </c>
      <c r="I2" s="1"/>
      <c r="K2" s="1"/>
    </row>
    <row r="3" spans="8:11" ht="12.75">
      <c r="H3" s="1" t="s">
        <v>361</v>
      </c>
      <c r="I3" s="1"/>
      <c r="K3" s="1"/>
    </row>
    <row r="4" spans="8:11" ht="12.75">
      <c r="H4" s="1" t="s">
        <v>367</v>
      </c>
      <c r="I4" s="1"/>
      <c r="K4" s="1"/>
    </row>
    <row r="5" spans="8:11" ht="12.75">
      <c r="H5" s="1" t="s">
        <v>336</v>
      </c>
      <c r="I5" s="1"/>
      <c r="K5" s="1"/>
    </row>
    <row r="8" spans="1:11" ht="36" customHeight="1">
      <c r="A8" s="83" t="s">
        <v>317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10" spans="1:11" ht="32.25">
      <c r="A10" s="175" t="s">
        <v>4</v>
      </c>
      <c r="B10" s="175"/>
      <c r="C10" s="175"/>
      <c r="D10" s="175"/>
      <c r="E10" s="175"/>
      <c r="F10" s="11" t="s">
        <v>75</v>
      </c>
      <c r="G10" s="11" t="s">
        <v>3</v>
      </c>
      <c r="H10" s="12" t="s">
        <v>2</v>
      </c>
      <c r="I10" s="12" t="s">
        <v>36</v>
      </c>
      <c r="J10" s="12" t="s">
        <v>139</v>
      </c>
      <c r="K10" s="13" t="s">
        <v>254</v>
      </c>
    </row>
    <row r="11" spans="1:11" ht="12.75">
      <c r="A11" s="176">
        <v>1</v>
      </c>
      <c r="B11" s="176"/>
      <c r="C11" s="176"/>
      <c r="D11" s="176"/>
      <c r="E11" s="176"/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</row>
    <row r="12" spans="1:11" ht="15.75" customHeight="1">
      <c r="A12" s="90" t="s">
        <v>76</v>
      </c>
      <c r="B12" s="91"/>
      <c r="C12" s="91"/>
      <c r="D12" s="91"/>
      <c r="E12" s="92"/>
      <c r="F12" s="14">
        <v>835</v>
      </c>
      <c r="G12" s="14"/>
      <c r="H12" s="14"/>
      <c r="I12" s="14"/>
      <c r="J12" s="14"/>
      <c r="K12" s="36"/>
    </row>
    <row r="13" spans="1:11" ht="14.25" customHeight="1">
      <c r="A13" s="89" t="s">
        <v>5</v>
      </c>
      <c r="B13" s="89"/>
      <c r="C13" s="89"/>
      <c r="D13" s="89"/>
      <c r="E13" s="89"/>
      <c r="F13" s="15">
        <v>835</v>
      </c>
      <c r="G13" s="16" t="s">
        <v>25</v>
      </c>
      <c r="H13" s="16"/>
      <c r="I13" s="16"/>
      <c r="J13" s="16"/>
      <c r="K13" s="37">
        <f>K14+K22+K25+K30</f>
        <v>4052.4</v>
      </c>
    </row>
    <row r="14" spans="1:11" ht="15" customHeight="1">
      <c r="A14" s="183" t="s">
        <v>7</v>
      </c>
      <c r="B14" s="183"/>
      <c r="C14" s="183"/>
      <c r="D14" s="183"/>
      <c r="E14" s="183"/>
      <c r="F14" s="15">
        <v>835</v>
      </c>
      <c r="G14" s="16" t="s">
        <v>25</v>
      </c>
      <c r="H14" s="16" t="s">
        <v>27</v>
      </c>
      <c r="I14" s="16"/>
      <c r="J14" s="16"/>
      <c r="K14" s="37">
        <f>K16+K20</f>
        <v>3739</v>
      </c>
    </row>
    <row r="15" spans="1:11" ht="25.5" customHeight="1">
      <c r="A15" s="112" t="s">
        <v>37</v>
      </c>
      <c r="B15" s="113"/>
      <c r="C15" s="113"/>
      <c r="D15" s="113"/>
      <c r="E15" s="114"/>
      <c r="F15" s="15">
        <v>835</v>
      </c>
      <c r="G15" s="16" t="s">
        <v>25</v>
      </c>
      <c r="H15" s="16" t="s">
        <v>27</v>
      </c>
      <c r="I15" s="16" t="s">
        <v>38</v>
      </c>
      <c r="J15" s="16"/>
      <c r="K15" s="37">
        <f>K16+K20</f>
        <v>3739</v>
      </c>
    </row>
    <row r="16" spans="1:11" ht="14.25" customHeight="1">
      <c r="A16" s="115" t="s">
        <v>40</v>
      </c>
      <c r="B16" s="116"/>
      <c r="C16" s="116"/>
      <c r="D16" s="116"/>
      <c r="E16" s="117"/>
      <c r="F16" s="15">
        <v>835</v>
      </c>
      <c r="G16" s="16" t="s">
        <v>25</v>
      </c>
      <c r="H16" s="16" t="s">
        <v>27</v>
      </c>
      <c r="I16" s="16" t="s">
        <v>42</v>
      </c>
      <c r="J16" s="16" t="s">
        <v>39</v>
      </c>
      <c r="K16" s="37">
        <f>K17+K18+K19</f>
        <v>2987</v>
      </c>
    </row>
    <row r="17" spans="1:11" ht="24.75" customHeight="1">
      <c r="A17" s="112" t="s">
        <v>340</v>
      </c>
      <c r="B17" s="113"/>
      <c r="C17" s="113"/>
      <c r="D17" s="113"/>
      <c r="E17" s="114"/>
      <c r="F17" s="15">
        <v>835</v>
      </c>
      <c r="G17" s="16" t="s">
        <v>25</v>
      </c>
      <c r="H17" s="16" t="s">
        <v>27</v>
      </c>
      <c r="I17" s="16" t="s">
        <v>42</v>
      </c>
      <c r="J17" s="16" t="s">
        <v>341</v>
      </c>
      <c r="K17" s="37">
        <v>2044</v>
      </c>
    </row>
    <row r="18" spans="1:11" ht="27" customHeight="1">
      <c r="A18" s="112" t="s">
        <v>342</v>
      </c>
      <c r="B18" s="113"/>
      <c r="C18" s="113"/>
      <c r="D18" s="113"/>
      <c r="E18" s="114"/>
      <c r="F18" s="15">
        <v>835</v>
      </c>
      <c r="G18" s="16" t="s">
        <v>25</v>
      </c>
      <c r="H18" s="16" t="s">
        <v>27</v>
      </c>
      <c r="I18" s="16" t="s">
        <v>42</v>
      </c>
      <c r="J18" s="16" t="s">
        <v>337</v>
      </c>
      <c r="K18" s="37">
        <v>913</v>
      </c>
    </row>
    <row r="19" spans="1:11" ht="14.25" customHeight="1">
      <c r="A19" s="112" t="s">
        <v>343</v>
      </c>
      <c r="B19" s="113"/>
      <c r="C19" s="113"/>
      <c r="D19" s="113"/>
      <c r="E19" s="114"/>
      <c r="F19" s="15">
        <v>835</v>
      </c>
      <c r="G19" s="16" t="s">
        <v>25</v>
      </c>
      <c r="H19" s="16" t="s">
        <v>27</v>
      </c>
      <c r="I19" s="16" t="s">
        <v>42</v>
      </c>
      <c r="J19" s="16" t="s">
        <v>344</v>
      </c>
      <c r="K19" s="37">
        <v>30</v>
      </c>
    </row>
    <row r="20" spans="1:11" ht="14.25" customHeight="1">
      <c r="A20" s="115" t="s">
        <v>41</v>
      </c>
      <c r="B20" s="116"/>
      <c r="C20" s="116"/>
      <c r="D20" s="116"/>
      <c r="E20" s="117"/>
      <c r="F20" s="15">
        <v>835</v>
      </c>
      <c r="G20" s="16" t="s">
        <v>25</v>
      </c>
      <c r="H20" s="16" t="s">
        <v>27</v>
      </c>
      <c r="I20" s="16" t="s">
        <v>43</v>
      </c>
      <c r="J20" s="16"/>
      <c r="K20" s="37">
        <v>752</v>
      </c>
    </row>
    <row r="21" spans="1:11" ht="26.25" customHeight="1">
      <c r="A21" s="112" t="s">
        <v>340</v>
      </c>
      <c r="B21" s="113"/>
      <c r="C21" s="113"/>
      <c r="D21" s="113"/>
      <c r="E21" s="114"/>
      <c r="F21" s="15">
        <v>835</v>
      </c>
      <c r="G21" s="16" t="s">
        <v>25</v>
      </c>
      <c r="H21" s="16" t="s">
        <v>27</v>
      </c>
      <c r="I21" s="16" t="s">
        <v>43</v>
      </c>
      <c r="J21" s="16" t="s">
        <v>337</v>
      </c>
      <c r="K21" s="37">
        <v>752</v>
      </c>
    </row>
    <row r="22" spans="1:11" ht="19.5" customHeight="1">
      <c r="A22" s="184" t="s">
        <v>307</v>
      </c>
      <c r="B22" s="185"/>
      <c r="C22" s="185"/>
      <c r="D22" s="185"/>
      <c r="E22" s="186"/>
      <c r="F22" s="14">
        <v>835</v>
      </c>
      <c r="G22" s="27" t="s">
        <v>25</v>
      </c>
      <c r="H22" s="27" t="s">
        <v>32</v>
      </c>
      <c r="I22" s="27"/>
      <c r="J22" s="27"/>
      <c r="K22" s="48">
        <f>K23</f>
        <v>253</v>
      </c>
    </row>
    <row r="23" spans="1:11" ht="15" customHeight="1">
      <c r="A23" s="115" t="s">
        <v>308</v>
      </c>
      <c r="B23" s="181"/>
      <c r="C23" s="181"/>
      <c r="D23" s="181"/>
      <c r="E23" s="182"/>
      <c r="F23" s="15">
        <v>835</v>
      </c>
      <c r="G23" s="16" t="s">
        <v>32</v>
      </c>
      <c r="H23" s="16" t="s">
        <v>32</v>
      </c>
      <c r="I23" s="16" t="s">
        <v>319</v>
      </c>
      <c r="J23" s="16"/>
      <c r="K23" s="37">
        <v>253</v>
      </c>
    </row>
    <row r="24" spans="1:11" ht="27.75" customHeight="1">
      <c r="A24" s="112" t="s">
        <v>342</v>
      </c>
      <c r="B24" s="113"/>
      <c r="C24" s="113"/>
      <c r="D24" s="113"/>
      <c r="E24" s="114"/>
      <c r="F24" s="15">
        <v>835</v>
      </c>
      <c r="G24" s="16" t="s">
        <v>32</v>
      </c>
      <c r="H24" s="16" t="s">
        <v>32</v>
      </c>
      <c r="I24" s="16" t="s">
        <v>319</v>
      </c>
      <c r="J24" s="16" t="s">
        <v>337</v>
      </c>
      <c r="K24" s="37">
        <v>253</v>
      </c>
    </row>
    <row r="25" spans="1:11" ht="15" customHeight="1">
      <c r="A25" s="102" t="s">
        <v>233</v>
      </c>
      <c r="B25" s="86"/>
      <c r="C25" s="86"/>
      <c r="D25" s="86"/>
      <c r="E25" s="87"/>
      <c r="F25" s="15">
        <v>835</v>
      </c>
      <c r="G25" s="16" t="s">
        <v>25</v>
      </c>
      <c r="H25" s="16"/>
      <c r="I25" s="16"/>
      <c r="J25" s="16"/>
      <c r="K25" s="48">
        <f>K26+K28</f>
        <v>30.4</v>
      </c>
    </row>
    <row r="26" spans="1:11" ht="27.75" customHeight="1">
      <c r="A26" s="115" t="s">
        <v>216</v>
      </c>
      <c r="B26" s="181"/>
      <c r="C26" s="181"/>
      <c r="D26" s="181"/>
      <c r="E26" s="182"/>
      <c r="F26" s="15">
        <v>835</v>
      </c>
      <c r="G26" s="16" t="s">
        <v>25</v>
      </c>
      <c r="H26" s="16" t="s">
        <v>276</v>
      </c>
      <c r="I26" s="16" t="s">
        <v>277</v>
      </c>
      <c r="J26" s="16"/>
      <c r="K26" s="37">
        <v>0.4</v>
      </c>
    </row>
    <row r="27" spans="1:11" ht="27.75" customHeight="1">
      <c r="A27" s="112" t="s">
        <v>342</v>
      </c>
      <c r="B27" s="113"/>
      <c r="C27" s="113"/>
      <c r="D27" s="113"/>
      <c r="E27" s="114"/>
      <c r="F27" s="15">
        <v>835</v>
      </c>
      <c r="G27" s="16" t="s">
        <v>25</v>
      </c>
      <c r="H27" s="16" t="s">
        <v>276</v>
      </c>
      <c r="I27" s="16" t="s">
        <v>277</v>
      </c>
      <c r="J27" s="16" t="s">
        <v>337</v>
      </c>
      <c r="K27" s="37">
        <v>0.4</v>
      </c>
    </row>
    <row r="28" spans="1:11" ht="27.75" customHeight="1">
      <c r="A28" s="115" t="s">
        <v>217</v>
      </c>
      <c r="B28" s="181"/>
      <c r="C28" s="181"/>
      <c r="D28" s="181"/>
      <c r="E28" s="182"/>
      <c r="F28" s="15">
        <v>835</v>
      </c>
      <c r="G28" s="16" t="s">
        <v>25</v>
      </c>
      <c r="H28" s="16" t="s">
        <v>276</v>
      </c>
      <c r="I28" s="16" t="s">
        <v>235</v>
      </c>
      <c r="J28" s="16"/>
      <c r="K28" s="37">
        <v>30</v>
      </c>
    </row>
    <row r="29" spans="1:11" ht="27.75" customHeight="1">
      <c r="A29" s="112" t="s">
        <v>342</v>
      </c>
      <c r="B29" s="113"/>
      <c r="C29" s="113"/>
      <c r="D29" s="113"/>
      <c r="E29" s="114"/>
      <c r="F29" s="15">
        <v>835</v>
      </c>
      <c r="G29" s="16" t="s">
        <v>25</v>
      </c>
      <c r="H29" s="16" t="s">
        <v>276</v>
      </c>
      <c r="I29" s="16" t="s">
        <v>235</v>
      </c>
      <c r="J29" s="16" t="s">
        <v>337</v>
      </c>
      <c r="K29" s="37">
        <v>30</v>
      </c>
    </row>
    <row r="30" spans="1:11" ht="13.5" customHeight="1">
      <c r="A30" s="183" t="s">
        <v>189</v>
      </c>
      <c r="B30" s="183"/>
      <c r="C30" s="183"/>
      <c r="D30" s="183"/>
      <c r="E30" s="183"/>
      <c r="F30" s="15">
        <v>835</v>
      </c>
      <c r="G30" s="16" t="s">
        <v>25</v>
      </c>
      <c r="H30" s="16" t="s">
        <v>34</v>
      </c>
      <c r="I30" s="16"/>
      <c r="J30" s="16"/>
      <c r="K30" s="37">
        <f>K31</f>
        <v>30</v>
      </c>
    </row>
    <row r="31" spans="1:11" ht="13.5" customHeight="1">
      <c r="A31" s="115" t="s">
        <v>190</v>
      </c>
      <c r="B31" s="116"/>
      <c r="C31" s="116"/>
      <c r="D31" s="116"/>
      <c r="E31" s="117"/>
      <c r="F31" s="15">
        <v>835</v>
      </c>
      <c r="G31" s="16" t="s">
        <v>25</v>
      </c>
      <c r="H31" s="16" t="s">
        <v>34</v>
      </c>
      <c r="I31" s="16" t="s">
        <v>44</v>
      </c>
      <c r="J31" s="16" t="s">
        <v>338</v>
      </c>
      <c r="K31" s="37">
        <v>30</v>
      </c>
    </row>
    <row r="32" spans="1:15" ht="0.75" customHeight="1" hidden="1">
      <c r="A32" s="115" t="s">
        <v>191</v>
      </c>
      <c r="B32" s="116"/>
      <c r="C32" s="116"/>
      <c r="D32" s="116"/>
      <c r="E32" s="117"/>
      <c r="F32" s="15">
        <v>835</v>
      </c>
      <c r="G32" s="16" t="s">
        <v>25</v>
      </c>
      <c r="H32" s="16" t="s">
        <v>34</v>
      </c>
      <c r="I32" s="16" t="s">
        <v>44</v>
      </c>
      <c r="J32" s="16" t="s">
        <v>338</v>
      </c>
      <c r="K32" s="37"/>
      <c r="O32" s="43"/>
    </row>
    <row r="33" spans="1:11" ht="12.75" customHeight="1">
      <c r="A33" s="90" t="s">
        <v>8</v>
      </c>
      <c r="B33" s="91"/>
      <c r="C33" s="91"/>
      <c r="D33" s="91"/>
      <c r="E33" s="92"/>
      <c r="F33" s="15">
        <v>835</v>
      </c>
      <c r="G33" s="16" t="s">
        <v>28</v>
      </c>
      <c r="H33" s="16"/>
      <c r="I33" s="16"/>
      <c r="J33" s="16"/>
      <c r="K33" s="38">
        <f>K34</f>
        <v>174.7</v>
      </c>
    </row>
    <row r="34" spans="1:11" ht="14.25" customHeight="1">
      <c r="A34" s="183" t="s">
        <v>9</v>
      </c>
      <c r="B34" s="183"/>
      <c r="C34" s="183"/>
      <c r="D34" s="183"/>
      <c r="E34" s="183"/>
      <c r="F34" s="15">
        <v>835</v>
      </c>
      <c r="G34" s="16" t="s">
        <v>28</v>
      </c>
      <c r="H34" s="16" t="s">
        <v>26</v>
      </c>
      <c r="I34" s="16"/>
      <c r="J34" s="16"/>
      <c r="K34" s="38">
        <f>K35</f>
        <v>174.7</v>
      </c>
    </row>
    <row r="35" spans="1:11" ht="26.25" customHeight="1">
      <c r="A35" s="112" t="s">
        <v>37</v>
      </c>
      <c r="B35" s="113"/>
      <c r="C35" s="113"/>
      <c r="D35" s="113"/>
      <c r="E35" s="114"/>
      <c r="F35" s="15">
        <v>835</v>
      </c>
      <c r="G35" s="16" t="s">
        <v>28</v>
      </c>
      <c r="H35" s="16" t="s">
        <v>26</v>
      </c>
      <c r="I35" s="16" t="s">
        <v>218</v>
      </c>
      <c r="J35" s="16"/>
      <c r="K35" s="38">
        <f>K36</f>
        <v>174.7</v>
      </c>
    </row>
    <row r="36" spans="1:11" ht="30" customHeight="1">
      <c r="A36" s="115" t="s">
        <v>45</v>
      </c>
      <c r="B36" s="116"/>
      <c r="C36" s="116"/>
      <c r="D36" s="116"/>
      <c r="E36" s="117"/>
      <c r="F36" s="15">
        <v>835</v>
      </c>
      <c r="G36" s="16" t="s">
        <v>28</v>
      </c>
      <c r="H36" s="16" t="s">
        <v>26</v>
      </c>
      <c r="I36" s="16" t="s">
        <v>219</v>
      </c>
      <c r="J36" s="16"/>
      <c r="K36" s="38">
        <v>174.7</v>
      </c>
    </row>
    <row r="37" spans="1:11" ht="28.5" customHeight="1">
      <c r="A37" s="112" t="s">
        <v>340</v>
      </c>
      <c r="B37" s="113"/>
      <c r="C37" s="113"/>
      <c r="D37" s="113"/>
      <c r="E37" s="114"/>
      <c r="F37" s="15">
        <v>835</v>
      </c>
      <c r="G37" s="16" t="s">
        <v>28</v>
      </c>
      <c r="H37" s="16" t="s">
        <v>26</v>
      </c>
      <c r="I37" s="16" t="s">
        <v>219</v>
      </c>
      <c r="J37" s="16" t="s">
        <v>341</v>
      </c>
      <c r="K37" s="38">
        <v>168.4</v>
      </c>
    </row>
    <row r="38" spans="1:11" ht="28.5" customHeight="1">
      <c r="A38" s="112" t="s">
        <v>342</v>
      </c>
      <c r="B38" s="113"/>
      <c r="C38" s="113"/>
      <c r="D38" s="113"/>
      <c r="E38" s="114"/>
      <c r="F38" s="15">
        <v>835</v>
      </c>
      <c r="G38" s="16" t="s">
        <v>28</v>
      </c>
      <c r="H38" s="16" t="s">
        <v>26</v>
      </c>
      <c r="I38" s="16" t="s">
        <v>219</v>
      </c>
      <c r="J38" s="16" t="s">
        <v>337</v>
      </c>
      <c r="K38" s="38">
        <f>K36-K37</f>
        <v>6.299999999999983</v>
      </c>
    </row>
    <row r="39" spans="1:11" ht="27" customHeight="1">
      <c r="A39" s="90" t="s">
        <v>10</v>
      </c>
      <c r="B39" s="91"/>
      <c r="C39" s="91"/>
      <c r="D39" s="91"/>
      <c r="E39" s="92"/>
      <c r="F39" s="15">
        <v>835</v>
      </c>
      <c r="G39" s="16" t="s">
        <v>26</v>
      </c>
      <c r="H39" s="16"/>
      <c r="I39" s="16"/>
      <c r="J39" s="16"/>
      <c r="K39" s="37">
        <f>K40+K44</f>
        <v>201.5</v>
      </c>
    </row>
    <row r="40" spans="1:11" ht="39" customHeight="1">
      <c r="A40" s="183" t="s">
        <v>11</v>
      </c>
      <c r="B40" s="183"/>
      <c r="C40" s="183"/>
      <c r="D40" s="183"/>
      <c r="E40" s="183"/>
      <c r="F40" s="15">
        <v>835</v>
      </c>
      <c r="G40" s="16" t="s">
        <v>26</v>
      </c>
      <c r="H40" s="16" t="s">
        <v>29</v>
      </c>
      <c r="I40" s="16"/>
      <c r="J40" s="16"/>
      <c r="K40" s="37">
        <f>K41</f>
        <v>50.4</v>
      </c>
    </row>
    <row r="41" spans="1:11" ht="38.25" customHeight="1">
      <c r="A41" s="115" t="s">
        <v>46</v>
      </c>
      <c r="B41" s="116"/>
      <c r="C41" s="116"/>
      <c r="D41" s="116"/>
      <c r="E41" s="117"/>
      <c r="F41" s="15">
        <v>835</v>
      </c>
      <c r="G41" s="16" t="s">
        <v>26</v>
      </c>
      <c r="H41" s="16" t="s">
        <v>29</v>
      </c>
      <c r="I41" s="16" t="s">
        <v>196</v>
      </c>
      <c r="J41" s="16"/>
      <c r="K41" s="37">
        <f>K42</f>
        <v>50.4</v>
      </c>
    </row>
    <row r="42" spans="1:11" ht="39.75" customHeight="1">
      <c r="A42" s="115" t="s">
        <v>47</v>
      </c>
      <c r="B42" s="116"/>
      <c r="C42" s="116"/>
      <c r="D42" s="116"/>
      <c r="E42" s="117"/>
      <c r="F42" s="15">
        <v>835</v>
      </c>
      <c r="G42" s="16" t="s">
        <v>26</v>
      </c>
      <c r="H42" s="16" t="s">
        <v>29</v>
      </c>
      <c r="I42" s="16" t="s">
        <v>197</v>
      </c>
      <c r="J42" s="16"/>
      <c r="K42" s="37">
        <v>50.4</v>
      </c>
    </row>
    <row r="43" spans="1:11" ht="39.75" customHeight="1">
      <c r="A43" s="112" t="s">
        <v>342</v>
      </c>
      <c r="B43" s="113"/>
      <c r="C43" s="113"/>
      <c r="D43" s="113"/>
      <c r="E43" s="114"/>
      <c r="F43" s="15">
        <v>835</v>
      </c>
      <c r="G43" s="16" t="s">
        <v>26</v>
      </c>
      <c r="H43" s="16" t="s">
        <v>29</v>
      </c>
      <c r="I43" s="16" t="s">
        <v>197</v>
      </c>
      <c r="J43" s="16" t="s">
        <v>337</v>
      </c>
      <c r="K43" s="37">
        <v>50.4</v>
      </c>
    </row>
    <row r="44" spans="1:11" ht="15" customHeight="1">
      <c r="A44" s="183" t="s">
        <v>12</v>
      </c>
      <c r="B44" s="183"/>
      <c r="C44" s="183"/>
      <c r="D44" s="183"/>
      <c r="E44" s="183"/>
      <c r="F44" s="15">
        <v>835</v>
      </c>
      <c r="G44" s="16" t="s">
        <v>26</v>
      </c>
      <c r="H44" s="16" t="s">
        <v>30</v>
      </c>
      <c r="I44" s="16"/>
      <c r="J44" s="16"/>
      <c r="K44" s="37">
        <f>K45</f>
        <v>151.1</v>
      </c>
    </row>
    <row r="45" spans="1:11" ht="38.25" customHeight="1">
      <c r="A45" s="115" t="s">
        <v>48</v>
      </c>
      <c r="B45" s="116"/>
      <c r="C45" s="116"/>
      <c r="D45" s="116"/>
      <c r="E45" s="117"/>
      <c r="F45" s="15">
        <v>835</v>
      </c>
      <c r="G45" s="16" t="s">
        <v>26</v>
      </c>
      <c r="H45" s="16" t="s">
        <v>30</v>
      </c>
      <c r="I45" s="16" t="s">
        <v>50</v>
      </c>
      <c r="J45" s="16"/>
      <c r="K45" s="37">
        <f>K46</f>
        <v>151.1</v>
      </c>
    </row>
    <row r="46" spans="1:11" ht="22.5" customHeight="1">
      <c r="A46" s="115" t="s">
        <v>49</v>
      </c>
      <c r="B46" s="116"/>
      <c r="C46" s="116"/>
      <c r="D46" s="116"/>
      <c r="E46" s="117"/>
      <c r="F46" s="15">
        <v>835</v>
      </c>
      <c r="G46" s="16" t="s">
        <v>26</v>
      </c>
      <c r="H46" s="16" t="s">
        <v>30</v>
      </c>
      <c r="I46" s="16" t="s">
        <v>51</v>
      </c>
      <c r="J46" s="16"/>
      <c r="K46" s="37">
        <v>151.1</v>
      </c>
    </row>
    <row r="47" spans="1:11" ht="22.5" customHeight="1">
      <c r="A47" s="112" t="s">
        <v>342</v>
      </c>
      <c r="B47" s="113"/>
      <c r="C47" s="113"/>
      <c r="D47" s="113"/>
      <c r="E47" s="114"/>
      <c r="F47" s="15">
        <v>835</v>
      </c>
      <c r="G47" s="16" t="s">
        <v>26</v>
      </c>
      <c r="H47" s="16" t="s">
        <v>30</v>
      </c>
      <c r="I47" s="16" t="s">
        <v>51</v>
      </c>
      <c r="J47" s="16" t="s">
        <v>337</v>
      </c>
      <c r="K47" s="37">
        <v>151.1</v>
      </c>
    </row>
    <row r="48" spans="1:11" ht="16.5" customHeight="1">
      <c r="A48" s="190" t="s">
        <v>222</v>
      </c>
      <c r="B48" s="191"/>
      <c r="C48" s="191"/>
      <c r="D48" s="191"/>
      <c r="E48" s="192"/>
      <c r="F48" s="14">
        <v>835</v>
      </c>
      <c r="G48" s="27" t="s">
        <v>27</v>
      </c>
      <c r="H48" s="27"/>
      <c r="I48" s="27"/>
      <c r="J48" s="27"/>
      <c r="K48" s="48">
        <f>K50</f>
        <v>47.5</v>
      </c>
    </row>
    <row r="49" spans="1:11" ht="1.5" customHeight="1" hidden="1">
      <c r="A49" s="112" t="s">
        <v>305</v>
      </c>
      <c r="B49" s="113"/>
      <c r="C49" s="113"/>
      <c r="D49" s="113"/>
      <c r="E49" s="114"/>
      <c r="F49" s="15">
        <v>835</v>
      </c>
      <c r="G49" s="16" t="s">
        <v>27</v>
      </c>
      <c r="H49" s="16" t="s">
        <v>29</v>
      </c>
      <c r="I49" s="16"/>
      <c r="J49" s="16"/>
      <c r="K49" s="37"/>
    </row>
    <row r="50" spans="1:11" ht="18" customHeight="1">
      <c r="A50" s="112" t="s">
        <v>309</v>
      </c>
      <c r="B50" s="193"/>
      <c r="C50" s="193"/>
      <c r="D50" s="193"/>
      <c r="E50" s="194"/>
      <c r="F50" s="15">
        <v>835</v>
      </c>
      <c r="G50" s="16" t="s">
        <v>27</v>
      </c>
      <c r="H50" s="16" t="s">
        <v>29</v>
      </c>
      <c r="I50" s="16" t="s">
        <v>310</v>
      </c>
      <c r="J50" s="16"/>
      <c r="K50" s="37">
        <f>K51</f>
        <v>47.5</v>
      </c>
    </row>
    <row r="51" spans="1:11" ht="26.25" customHeight="1">
      <c r="A51" s="112" t="s">
        <v>342</v>
      </c>
      <c r="B51" s="113"/>
      <c r="C51" s="113"/>
      <c r="D51" s="113"/>
      <c r="E51" s="114"/>
      <c r="F51" s="15">
        <v>835</v>
      </c>
      <c r="G51" s="16" t="s">
        <v>27</v>
      </c>
      <c r="H51" s="16" t="s">
        <v>29</v>
      </c>
      <c r="I51" s="16" t="s">
        <v>310</v>
      </c>
      <c r="J51" s="16" t="s">
        <v>337</v>
      </c>
      <c r="K51" s="37">
        <v>47.5</v>
      </c>
    </row>
    <row r="52" spans="1:11" ht="13.5" customHeight="1">
      <c r="A52" s="90" t="s">
        <v>13</v>
      </c>
      <c r="B52" s="91"/>
      <c r="C52" s="91"/>
      <c r="D52" s="91"/>
      <c r="E52" s="92"/>
      <c r="F52" s="15">
        <v>835</v>
      </c>
      <c r="G52" s="16" t="s">
        <v>31</v>
      </c>
      <c r="H52" s="16"/>
      <c r="I52" s="16"/>
      <c r="J52" s="16"/>
      <c r="K52" s="37">
        <f>K53+K57+K63</f>
        <v>4145.1</v>
      </c>
    </row>
    <row r="53" spans="1:11" ht="13.5" customHeight="1">
      <c r="A53" s="183" t="s">
        <v>14</v>
      </c>
      <c r="B53" s="183"/>
      <c r="C53" s="183"/>
      <c r="D53" s="183"/>
      <c r="E53" s="183"/>
      <c r="F53" s="15">
        <v>835</v>
      </c>
      <c r="G53" s="16" t="s">
        <v>31</v>
      </c>
      <c r="H53" s="16" t="s">
        <v>25</v>
      </c>
      <c r="I53" s="16"/>
      <c r="J53" s="16"/>
      <c r="K53" s="37">
        <f>K54</f>
        <v>450</v>
      </c>
    </row>
    <row r="54" spans="1:11" ht="14.25" customHeight="1">
      <c r="A54" s="115" t="s">
        <v>52</v>
      </c>
      <c r="B54" s="116"/>
      <c r="C54" s="116"/>
      <c r="D54" s="116"/>
      <c r="E54" s="117"/>
      <c r="F54" s="15">
        <v>835</v>
      </c>
      <c r="G54" s="16" t="s">
        <v>31</v>
      </c>
      <c r="H54" s="16" t="s">
        <v>25</v>
      </c>
      <c r="I54" s="16" t="s">
        <v>54</v>
      </c>
      <c r="J54" s="16"/>
      <c r="K54" s="37">
        <f>K55</f>
        <v>450</v>
      </c>
    </row>
    <row r="55" spans="1:12" ht="15.75" customHeight="1">
      <c r="A55" s="115" t="s">
        <v>53</v>
      </c>
      <c r="B55" s="116"/>
      <c r="C55" s="116"/>
      <c r="D55" s="116"/>
      <c r="E55" s="117"/>
      <c r="F55" s="15">
        <v>835</v>
      </c>
      <c r="G55" s="16" t="s">
        <v>31</v>
      </c>
      <c r="H55" s="16" t="s">
        <v>25</v>
      </c>
      <c r="I55" s="16" t="s">
        <v>278</v>
      </c>
      <c r="J55" s="16"/>
      <c r="K55" s="37">
        <v>450</v>
      </c>
      <c r="L55" s="43"/>
    </row>
    <row r="56" spans="1:12" ht="24.75" customHeight="1">
      <c r="A56" s="112" t="s">
        <v>342</v>
      </c>
      <c r="B56" s="113"/>
      <c r="C56" s="113"/>
      <c r="D56" s="113"/>
      <c r="E56" s="114"/>
      <c r="F56" s="15">
        <v>835</v>
      </c>
      <c r="G56" s="16" t="s">
        <v>31</v>
      </c>
      <c r="H56" s="16" t="s">
        <v>25</v>
      </c>
      <c r="I56" s="16" t="s">
        <v>278</v>
      </c>
      <c r="J56" s="16" t="s">
        <v>337</v>
      </c>
      <c r="K56" s="37">
        <v>450</v>
      </c>
      <c r="L56" s="43"/>
    </row>
    <row r="57" spans="1:11" ht="16.5" customHeight="1">
      <c r="A57" s="183" t="s">
        <v>15</v>
      </c>
      <c r="B57" s="183"/>
      <c r="C57" s="183"/>
      <c r="D57" s="183"/>
      <c r="E57" s="183"/>
      <c r="F57" s="15">
        <v>835</v>
      </c>
      <c r="G57" s="16" t="s">
        <v>31</v>
      </c>
      <c r="H57" s="16" t="s">
        <v>28</v>
      </c>
      <c r="I57" s="16"/>
      <c r="J57" s="16"/>
      <c r="K57" s="37">
        <f>K60</f>
        <v>1237.4</v>
      </c>
    </row>
    <row r="58" spans="1:11" ht="2.25" customHeight="1" hidden="1">
      <c r="A58" s="112" t="s">
        <v>311</v>
      </c>
      <c r="B58" s="113"/>
      <c r="C58" s="113"/>
      <c r="D58" s="113"/>
      <c r="E58" s="114"/>
      <c r="F58" s="15">
        <v>835</v>
      </c>
      <c r="G58" s="16" t="s">
        <v>31</v>
      </c>
      <c r="H58" s="16" t="s">
        <v>28</v>
      </c>
      <c r="I58" s="16" t="s">
        <v>312</v>
      </c>
      <c r="J58" s="16" t="s">
        <v>215</v>
      </c>
      <c r="K58" s="37">
        <v>0</v>
      </c>
    </row>
    <row r="59" spans="1:11" ht="14.25" customHeight="1" hidden="1">
      <c r="A59" s="72"/>
      <c r="B59" s="73"/>
      <c r="C59" s="73"/>
      <c r="D59" s="73"/>
      <c r="E59" s="74"/>
      <c r="F59" s="15">
        <v>835</v>
      </c>
      <c r="G59" s="16" t="s">
        <v>31</v>
      </c>
      <c r="H59" s="16" t="s">
        <v>28</v>
      </c>
      <c r="I59" s="16" t="s">
        <v>312</v>
      </c>
      <c r="J59" s="16" t="s">
        <v>39</v>
      </c>
      <c r="K59" s="37"/>
    </row>
    <row r="60" spans="1:11" ht="15" customHeight="1">
      <c r="A60" s="115" t="s">
        <v>55</v>
      </c>
      <c r="B60" s="116"/>
      <c r="C60" s="116"/>
      <c r="D60" s="116"/>
      <c r="E60" s="117"/>
      <c r="F60" s="15">
        <v>835</v>
      </c>
      <c r="G60" s="16" t="s">
        <v>31</v>
      </c>
      <c r="H60" s="16" t="s">
        <v>28</v>
      </c>
      <c r="I60" s="16" t="s">
        <v>251</v>
      </c>
      <c r="J60" s="16"/>
      <c r="K60" s="37">
        <f>K61</f>
        <v>1237.4</v>
      </c>
    </row>
    <row r="61" spans="1:11" ht="19.5" customHeight="1">
      <c r="A61" s="115" t="s">
        <v>252</v>
      </c>
      <c r="B61" s="116"/>
      <c r="C61" s="116"/>
      <c r="D61" s="116"/>
      <c r="E61" s="117"/>
      <c r="F61" s="15">
        <v>835</v>
      </c>
      <c r="G61" s="16" t="s">
        <v>31</v>
      </c>
      <c r="H61" s="16" t="s">
        <v>28</v>
      </c>
      <c r="I61" s="16" t="s">
        <v>251</v>
      </c>
      <c r="J61" s="16"/>
      <c r="K61" s="37">
        <f>533.3+804.1-100</f>
        <v>1237.4</v>
      </c>
    </row>
    <row r="62" spans="1:11" ht="27" customHeight="1">
      <c r="A62" s="112" t="s">
        <v>342</v>
      </c>
      <c r="B62" s="113"/>
      <c r="C62" s="113"/>
      <c r="D62" s="113"/>
      <c r="E62" s="114"/>
      <c r="F62" s="15">
        <v>835</v>
      </c>
      <c r="G62" s="16" t="s">
        <v>31</v>
      </c>
      <c r="H62" s="16" t="s">
        <v>28</v>
      </c>
      <c r="I62" s="16" t="s">
        <v>251</v>
      </c>
      <c r="J62" s="16" t="s">
        <v>337</v>
      </c>
      <c r="K62" s="37">
        <v>1237.4</v>
      </c>
    </row>
    <row r="63" spans="1:12" ht="15" customHeight="1">
      <c r="A63" s="183" t="s">
        <v>16</v>
      </c>
      <c r="B63" s="183"/>
      <c r="C63" s="183"/>
      <c r="D63" s="183"/>
      <c r="E63" s="183"/>
      <c r="F63" s="15">
        <v>835</v>
      </c>
      <c r="G63" s="16" t="s">
        <v>31</v>
      </c>
      <c r="H63" s="16" t="s">
        <v>26</v>
      </c>
      <c r="I63" s="16"/>
      <c r="J63" s="16"/>
      <c r="K63" s="37">
        <f>ROUND((K64+K66+K68+K70+K72),1)</f>
        <v>2457.7</v>
      </c>
      <c r="L63" s="43"/>
    </row>
    <row r="64" spans="1:11" ht="12.75" customHeight="1">
      <c r="A64" s="115" t="s">
        <v>56</v>
      </c>
      <c r="B64" s="116"/>
      <c r="C64" s="116"/>
      <c r="D64" s="116"/>
      <c r="E64" s="117"/>
      <c r="F64" s="15">
        <v>835</v>
      </c>
      <c r="G64" s="16" t="s">
        <v>31</v>
      </c>
      <c r="H64" s="16" t="s">
        <v>26</v>
      </c>
      <c r="I64" s="16" t="s">
        <v>60</v>
      </c>
      <c r="J64" s="16"/>
      <c r="K64" s="37">
        <v>685.4</v>
      </c>
    </row>
    <row r="65" spans="1:11" ht="28.5" customHeight="1">
      <c r="A65" s="112" t="s">
        <v>342</v>
      </c>
      <c r="B65" s="113"/>
      <c r="C65" s="113"/>
      <c r="D65" s="113"/>
      <c r="E65" s="114"/>
      <c r="F65" s="15">
        <v>835</v>
      </c>
      <c r="G65" s="16" t="s">
        <v>31</v>
      </c>
      <c r="H65" s="16" t="s">
        <v>26</v>
      </c>
      <c r="I65" s="16" t="s">
        <v>60</v>
      </c>
      <c r="J65" s="16" t="s">
        <v>337</v>
      </c>
      <c r="K65" s="37">
        <v>685.4</v>
      </c>
    </row>
    <row r="66" spans="1:11" ht="89.25" customHeight="1">
      <c r="A66" s="115" t="s">
        <v>79</v>
      </c>
      <c r="B66" s="116"/>
      <c r="C66" s="116"/>
      <c r="D66" s="116"/>
      <c r="E66" s="117"/>
      <c r="F66" s="15">
        <v>835</v>
      </c>
      <c r="G66" s="16" t="s">
        <v>31</v>
      </c>
      <c r="H66" s="16" t="s">
        <v>26</v>
      </c>
      <c r="I66" s="16" t="s">
        <v>61</v>
      </c>
      <c r="J66" s="16"/>
      <c r="K66" s="37">
        <v>877.2</v>
      </c>
    </row>
    <row r="67" spans="1:11" ht="36.75" customHeight="1">
      <c r="A67" s="112" t="s">
        <v>342</v>
      </c>
      <c r="B67" s="113"/>
      <c r="C67" s="113"/>
      <c r="D67" s="113"/>
      <c r="E67" s="114"/>
      <c r="F67" s="15">
        <v>835</v>
      </c>
      <c r="G67" s="16" t="s">
        <v>31</v>
      </c>
      <c r="H67" s="16" t="s">
        <v>26</v>
      </c>
      <c r="I67" s="16" t="s">
        <v>61</v>
      </c>
      <c r="J67" s="16" t="s">
        <v>337</v>
      </c>
      <c r="K67" s="37">
        <v>877.2</v>
      </c>
    </row>
    <row r="68" spans="1:11" ht="17.25" customHeight="1">
      <c r="A68" s="115" t="s">
        <v>57</v>
      </c>
      <c r="B68" s="116"/>
      <c r="C68" s="116"/>
      <c r="D68" s="116"/>
      <c r="E68" s="117"/>
      <c r="F68" s="15">
        <v>835</v>
      </c>
      <c r="G68" s="16" t="s">
        <v>31</v>
      </c>
      <c r="H68" s="16" t="s">
        <v>26</v>
      </c>
      <c r="I68" s="16" t="s">
        <v>62</v>
      </c>
      <c r="J68" s="16"/>
      <c r="K68" s="37">
        <v>50</v>
      </c>
    </row>
    <row r="69" spans="1:11" ht="26.25" customHeight="1">
      <c r="A69" s="112" t="s">
        <v>342</v>
      </c>
      <c r="B69" s="113"/>
      <c r="C69" s="113"/>
      <c r="D69" s="113"/>
      <c r="E69" s="114"/>
      <c r="F69" s="15">
        <v>835</v>
      </c>
      <c r="G69" s="16" t="s">
        <v>31</v>
      </c>
      <c r="H69" s="16" t="s">
        <v>26</v>
      </c>
      <c r="I69" s="16" t="s">
        <v>62</v>
      </c>
      <c r="J69" s="16" t="s">
        <v>337</v>
      </c>
      <c r="K69" s="37">
        <v>50</v>
      </c>
    </row>
    <row r="70" spans="1:11" ht="15" customHeight="1">
      <c r="A70" s="115" t="s">
        <v>58</v>
      </c>
      <c r="B70" s="116"/>
      <c r="C70" s="116"/>
      <c r="D70" s="116"/>
      <c r="E70" s="117"/>
      <c r="F70" s="15">
        <v>835</v>
      </c>
      <c r="G70" s="16" t="s">
        <v>31</v>
      </c>
      <c r="H70" s="16" t="s">
        <v>26</v>
      </c>
      <c r="I70" s="16" t="s">
        <v>63</v>
      </c>
      <c r="J70" s="16"/>
      <c r="K70" s="37">
        <v>99.9</v>
      </c>
    </row>
    <row r="71" spans="1:11" ht="27" customHeight="1">
      <c r="A71" s="112" t="s">
        <v>342</v>
      </c>
      <c r="B71" s="113"/>
      <c r="C71" s="113"/>
      <c r="D71" s="113"/>
      <c r="E71" s="114"/>
      <c r="F71" s="15">
        <v>835</v>
      </c>
      <c r="G71" s="39" t="s">
        <v>31</v>
      </c>
      <c r="H71" s="16" t="s">
        <v>26</v>
      </c>
      <c r="I71" s="16" t="s">
        <v>63</v>
      </c>
      <c r="J71" s="16" t="s">
        <v>337</v>
      </c>
      <c r="K71" s="37">
        <v>99.9</v>
      </c>
    </row>
    <row r="72" spans="1:11" ht="27" customHeight="1">
      <c r="A72" s="115" t="s">
        <v>59</v>
      </c>
      <c r="B72" s="116"/>
      <c r="C72" s="116"/>
      <c r="D72" s="116"/>
      <c r="E72" s="117"/>
      <c r="F72" s="15">
        <v>835</v>
      </c>
      <c r="G72" s="16" t="s">
        <v>31</v>
      </c>
      <c r="H72" s="16" t="s">
        <v>26</v>
      </c>
      <c r="I72" s="16" t="s">
        <v>64</v>
      </c>
      <c r="J72" s="16"/>
      <c r="K72" s="37">
        <v>745.2</v>
      </c>
    </row>
    <row r="73" spans="1:11" ht="27" customHeight="1">
      <c r="A73" s="112" t="s">
        <v>342</v>
      </c>
      <c r="B73" s="113"/>
      <c r="C73" s="113"/>
      <c r="D73" s="113"/>
      <c r="E73" s="114"/>
      <c r="F73" s="15">
        <v>835</v>
      </c>
      <c r="G73" s="19" t="s">
        <v>31</v>
      </c>
      <c r="H73" s="16" t="s">
        <v>26</v>
      </c>
      <c r="I73" s="16" t="s">
        <v>64</v>
      </c>
      <c r="J73" s="16" t="s">
        <v>337</v>
      </c>
      <c r="K73" s="37">
        <v>745.2</v>
      </c>
    </row>
    <row r="74" spans="1:11" ht="17.25" customHeight="1">
      <c r="A74" s="90" t="s">
        <v>17</v>
      </c>
      <c r="B74" s="91"/>
      <c r="C74" s="91"/>
      <c r="D74" s="91"/>
      <c r="E74" s="92"/>
      <c r="F74" s="15">
        <v>835</v>
      </c>
      <c r="G74" s="16" t="s">
        <v>32</v>
      </c>
      <c r="H74" s="16"/>
      <c r="I74" s="16"/>
      <c r="J74" s="16"/>
      <c r="K74" s="37">
        <f>ROUND(K75,1)</f>
        <v>26.1</v>
      </c>
    </row>
    <row r="75" spans="1:11" ht="12.75" customHeight="1">
      <c r="A75" s="183" t="s">
        <v>18</v>
      </c>
      <c r="B75" s="183"/>
      <c r="C75" s="183"/>
      <c r="D75" s="183"/>
      <c r="E75" s="183"/>
      <c r="F75" s="15">
        <v>835</v>
      </c>
      <c r="G75" s="16" t="s">
        <v>32</v>
      </c>
      <c r="H75" s="16" t="s">
        <v>32</v>
      </c>
      <c r="I75" s="16"/>
      <c r="J75" s="16"/>
      <c r="K75" s="37">
        <f>K76</f>
        <v>26.1</v>
      </c>
    </row>
    <row r="76" spans="1:11" ht="19.5" customHeight="1">
      <c r="A76" s="115" t="s">
        <v>65</v>
      </c>
      <c r="B76" s="116"/>
      <c r="C76" s="116"/>
      <c r="D76" s="116"/>
      <c r="E76" s="117"/>
      <c r="F76" s="15">
        <v>835</v>
      </c>
      <c r="G76" s="16" t="s">
        <v>32</v>
      </c>
      <c r="H76" s="16" t="s">
        <v>32</v>
      </c>
      <c r="I76" s="16" t="s">
        <v>67</v>
      </c>
      <c r="J76" s="16"/>
      <c r="K76" s="37">
        <f>K77</f>
        <v>26.1</v>
      </c>
    </row>
    <row r="77" spans="1:11" ht="15" customHeight="1">
      <c r="A77" s="115" t="s">
        <v>66</v>
      </c>
      <c r="B77" s="116"/>
      <c r="C77" s="116"/>
      <c r="D77" s="116"/>
      <c r="E77" s="117"/>
      <c r="F77" s="15">
        <v>835</v>
      </c>
      <c r="G77" s="16" t="s">
        <v>32</v>
      </c>
      <c r="H77" s="16" t="s">
        <v>32</v>
      </c>
      <c r="I77" s="16" t="s">
        <v>68</v>
      </c>
      <c r="J77" s="16"/>
      <c r="K77" s="37">
        <v>26.1</v>
      </c>
    </row>
    <row r="78" spans="1:11" ht="33" customHeight="1">
      <c r="A78" s="112" t="s">
        <v>342</v>
      </c>
      <c r="B78" s="113"/>
      <c r="C78" s="113"/>
      <c r="D78" s="113"/>
      <c r="E78" s="114"/>
      <c r="F78" s="15">
        <v>835</v>
      </c>
      <c r="G78" s="16" t="s">
        <v>32</v>
      </c>
      <c r="H78" s="16" t="s">
        <v>32</v>
      </c>
      <c r="I78" s="16" t="s">
        <v>68</v>
      </c>
      <c r="J78" s="16" t="s">
        <v>337</v>
      </c>
      <c r="K78" s="37">
        <v>26.1</v>
      </c>
    </row>
    <row r="79" spans="1:11" ht="12.75" customHeight="1">
      <c r="A79" s="90" t="s">
        <v>236</v>
      </c>
      <c r="B79" s="91"/>
      <c r="C79" s="91"/>
      <c r="D79" s="91"/>
      <c r="E79" s="92"/>
      <c r="F79" s="15">
        <v>835</v>
      </c>
      <c r="G79" s="16" t="s">
        <v>30</v>
      </c>
      <c r="H79" s="16"/>
      <c r="I79" s="16"/>
      <c r="J79" s="16"/>
      <c r="K79" s="37">
        <f>K80+K83</f>
        <v>249.4</v>
      </c>
    </row>
    <row r="80" spans="1:11" ht="15" customHeight="1">
      <c r="A80" s="112" t="s">
        <v>243</v>
      </c>
      <c r="B80" s="113"/>
      <c r="C80" s="113"/>
      <c r="D80" s="113"/>
      <c r="E80" s="114"/>
      <c r="F80" s="15">
        <v>835</v>
      </c>
      <c r="G80" s="16" t="s">
        <v>30</v>
      </c>
      <c r="H80" s="16" t="s">
        <v>25</v>
      </c>
      <c r="I80" s="16"/>
      <c r="J80" s="16"/>
      <c r="K80" s="37">
        <f>K81</f>
        <v>249.4</v>
      </c>
    </row>
    <row r="81" spans="1:11" ht="12.75" customHeight="1" hidden="1">
      <c r="A81" s="112" t="s">
        <v>239</v>
      </c>
      <c r="B81" s="113"/>
      <c r="C81" s="113"/>
      <c r="D81" s="113"/>
      <c r="E81" s="114"/>
      <c r="F81" s="15">
        <v>835</v>
      </c>
      <c r="G81" s="16" t="s">
        <v>30</v>
      </c>
      <c r="H81" s="16" t="s">
        <v>25</v>
      </c>
      <c r="I81" s="16" t="s">
        <v>238</v>
      </c>
      <c r="J81" s="16"/>
      <c r="K81" s="37">
        <f>K82</f>
        <v>249.4</v>
      </c>
    </row>
    <row r="82" spans="1:11" ht="26.25" customHeight="1">
      <c r="A82" s="112" t="s">
        <v>242</v>
      </c>
      <c r="B82" s="113"/>
      <c r="C82" s="113"/>
      <c r="D82" s="113"/>
      <c r="E82" s="114"/>
      <c r="F82" s="15">
        <v>835</v>
      </c>
      <c r="G82" s="16" t="s">
        <v>30</v>
      </c>
      <c r="H82" s="16" t="s">
        <v>25</v>
      </c>
      <c r="I82" s="16" t="s">
        <v>240</v>
      </c>
      <c r="J82" s="16" t="s">
        <v>357</v>
      </c>
      <c r="K82" s="37">
        <v>249.4</v>
      </c>
    </row>
    <row r="83" spans="1:11" ht="12" customHeight="1" hidden="1">
      <c r="A83" s="112" t="s">
        <v>306</v>
      </c>
      <c r="B83" s="113"/>
      <c r="C83" s="113"/>
      <c r="D83" s="113"/>
      <c r="E83" s="114"/>
      <c r="F83" s="15">
        <v>835</v>
      </c>
      <c r="G83" s="16" t="s">
        <v>30</v>
      </c>
      <c r="H83" s="16" t="s">
        <v>26</v>
      </c>
      <c r="I83" s="16" t="s">
        <v>313</v>
      </c>
      <c r="J83" s="16"/>
      <c r="K83" s="37">
        <f>K84</f>
        <v>0</v>
      </c>
    </row>
    <row r="84" spans="1:11" ht="13.5" customHeight="1" hidden="1">
      <c r="A84" s="112" t="s">
        <v>314</v>
      </c>
      <c r="B84" s="113"/>
      <c r="C84" s="113"/>
      <c r="D84" s="113"/>
      <c r="E84" s="114"/>
      <c r="F84" s="15">
        <v>835</v>
      </c>
      <c r="G84" s="16" t="s">
        <v>30</v>
      </c>
      <c r="H84" s="16" t="s">
        <v>26</v>
      </c>
      <c r="I84" s="16" t="s">
        <v>313</v>
      </c>
      <c r="J84" s="16" t="s">
        <v>241</v>
      </c>
      <c r="K84" s="37"/>
    </row>
    <row r="85" spans="1:11" ht="0.75" customHeight="1" hidden="1">
      <c r="A85" s="195"/>
      <c r="B85" s="179"/>
      <c r="C85" s="179"/>
      <c r="D85" s="179"/>
      <c r="E85" s="180"/>
      <c r="F85" s="15"/>
      <c r="G85" s="16"/>
      <c r="H85" s="16"/>
      <c r="I85" s="16"/>
      <c r="J85" s="16"/>
      <c r="K85" s="38"/>
    </row>
    <row r="86" spans="1:11" ht="19.5" customHeight="1">
      <c r="A86" s="90" t="s">
        <v>23</v>
      </c>
      <c r="B86" s="91"/>
      <c r="C86" s="91"/>
      <c r="D86" s="91"/>
      <c r="E86" s="92"/>
      <c r="F86" s="15">
        <v>835</v>
      </c>
      <c r="G86" s="16" t="s">
        <v>234</v>
      </c>
      <c r="H86" s="16"/>
      <c r="I86" s="16"/>
      <c r="J86" s="16"/>
      <c r="K86" s="37">
        <f>K87</f>
        <v>224</v>
      </c>
    </row>
    <row r="87" spans="1:11" ht="13.5" customHeight="1">
      <c r="A87" s="108" t="s">
        <v>220</v>
      </c>
      <c r="B87" s="108"/>
      <c r="C87" s="108"/>
      <c r="D87" s="108"/>
      <c r="E87" s="108"/>
      <c r="F87" s="15">
        <v>835</v>
      </c>
      <c r="G87" s="16" t="s">
        <v>234</v>
      </c>
      <c r="H87" s="16" t="s">
        <v>26</v>
      </c>
      <c r="I87" s="16"/>
      <c r="J87" s="16"/>
      <c r="K87" s="37">
        <f>K88</f>
        <v>224</v>
      </c>
    </row>
    <row r="88" spans="1:11" ht="12.75" customHeight="1">
      <c r="A88" s="187" t="s">
        <v>221</v>
      </c>
      <c r="B88" s="188"/>
      <c r="C88" s="188"/>
      <c r="D88" s="188"/>
      <c r="E88" s="189"/>
      <c r="F88" s="15">
        <v>835</v>
      </c>
      <c r="G88" s="16" t="s">
        <v>234</v>
      </c>
      <c r="H88" s="16" t="s">
        <v>26</v>
      </c>
      <c r="I88" s="16" t="s">
        <v>279</v>
      </c>
      <c r="J88" s="16"/>
      <c r="K88" s="37">
        <f>K89</f>
        <v>224</v>
      </c>
    </row>
    <row r="89" spans="1:11" ht="15" customHeight="1">
      <c r="A89" s="108" t="s">
        <v>220</v>
      </c>
      <c r="B89" s="108"/>
      <c r="C89" s="108"/>
      <c r="D89" s="108"/>
      <c r="E89" s="108"/>
      <c r="F89" s="15">
        <v>835</v>
      </c>
      <c r="G89" s="16" t="s">
        <v>234</v>
      </c>
      <c r="H89" s="16" t="s">
        <v>26</v>
      </c>
      <c r="I89" s="16" t="s">
        <v>279</v>
      </c>
      <c r="J89" s="16" t="s">
        <v>339</v>
      </c>
      <c r="K89" s="37">
        <f>89.6+134.4</f>
        <v>224</v>
      </c>
    </row>
    <row r="90" spans="1:11" ht="27" customHeight="1">
      <c r="A90" s="90" t="s">
        <v>318</v>
      </c>
      <c r="B90" s="91"/>
      <c r="C90" s="91"/>
      <c r="D90" s="91"/>
      <c r="E90" s="92"/>
      <c r="F90" s="20">
        <v>835</v>
      </c>
      <c r="G90" s="16"/>
      <c r="H90" s="16"/>
      <c r="I90" s="16"/>
      <c r="J90" s="16"/>
      <c r="K90" s="37">
        <f>ROUND(K91,1)</f>
        <v>3464</v>
      </c>
    </row>
    <row r="91" spans="1:11" ht="15" customHeight="1">
      <c r="A91" s="90" t="s">
        <v>20</v>
      </c>
      <c r="B91" s="91"/>
      <c r="C91" s="91"/>
      <c r="D91" s="91"/>
      <c r="E91" s="92"/>
      <c r="F91" s="8">
        <v>835</v>
      </c>
      <c r="G91" s="16" t="s">
        <v>33</v>
      </c>
      <c r="H91" s="16"/>
      <c r="I91" s="16"/>
      <c r="J91" s="16"/>
      <c r="K91" s="37">
        <f>K92</f>
        <v>3464</v>
      </c>
    </row>
    <row r="92" spans="1:11" ht="16.5" customHeight="1">
      <c r="A92" s="183" t="s">
        <v>20</v>
      </c>
      <c r="B92" s="183"/>
      <c r="C92" s="183"/>
      <c r="D92" s="183"/>
      <c r="E92" s="183"/>
      <c r="F92" s="8">
        <v>835</v>
      </c>
      <c r="G92" s="16" t="s">
        <v>33</v>
      </c>
      <c r="H92" s="16" t="s">
        <v>25</v>
      </c>
      <c r="I92" s="16"/>
      <c r="J92" s="16"/>
      <c r="K92" s="37">
        <f>K93</f>
        <v>3464</v>
      </c>
    </row>
    <row r="93" spans="1:11" ht="29.25" customHeight="1">
      <c r="A93" s="102" t="s">
        <v>315</v>
      </c>
      <c r="B93" s="103"/>
      <c r="C93" s="103"/>
      <c r="D93" s="103"/>
      <c r="E93" s="104"/>
      <c r="F93" s="8">
        <v>835</v>
      </c>
      <c r="G93" s="16" t="s">
        <v>33</v>
      </c>
      <c r="H93" s="16" t="s">
        <v>25</v>
      </c>
      <c r="I93" s="16" t="s">
        <v>69</v>
      </c>
      <c r="J93" s="16"/>
      <c r="K93" s="37">
        <f>K94+K100</f>
        <v>3464</v>
      </c>
    </row>
    <row r="94" spans="1:11" ht="27" customHeight="1">
      <c r="A94" s="115" t="s">
        <v>49</v>
      </c>
      <c r="B94" s="116"/>
      <c r="C94" s="116"/>
      <c r="D94" s="116"/>
      <c r="E94" s="117"/>
      <c r="F94" s="8">
        <v>835</v>
      </c>
      <c r="G94" s="16" t="s">
        <v>33</v>
      </c>
      <c r="H94" s="16" t="s">
        <v>25</v>
      </c>
      <c r="I94" s="16" t="s">
        <v>70</v>
      </c>
      <c r="J94" s="16"/>
      <c r="K94" s="37">
        <f>K95</f>
        <v>3453.5</v>
      </c>
    </row>
    <row r="95" spans="1:11" ht="15.75" customHeight="1">
      <c r="A95" s="112" t="s">
        <v>275</v>
      </c>
      <c r="B95" s="113"/>
      <c r="C95" s="113"/>
      <c r="D95" s="113"/>
      <c r="E95" s="114"/>
      <c r="F95" s="8">
        <v>835</v>
      </c>
      <c r="G95" s="16" t="s">
        <v>33</v>
      </c>
      <c r="H95" s="16" t="s">
        <v>25</v>
      </c>
      <c r="I95" s="16" t="s">
        <v>70</v>
      </c>
      <c r="J95" s="16"/>
      <c r="K95" s="75">
        <f>K96+K97+K98+K99</f>
        <v>3453.5</v>
      </c>
    </row>
    <row r="96" spans="1:11" ht="18" customHeight="1">
      <c r="A96" s="112" t="s">
        <v>354</v>
      </c>
      <c r="B96" s="113"/>
      <c r="C96" s="113"/>
      <c r="D96" s="113"/>
      <c r="E96" s="114"/>
      <c r="F96" s="8">
        <v>835</v>
      </c>
      <c r="G96" s="16" t="s">
        <v>33</v>
      </c>
      <c r="H96" s="16" t="s">
        <v>25</v>
      </c>
      <c r="I96" s="16" t="s">
        <v>70</v>
      </c>
      <c r="J96" s="16" t="s">
        <v>355</v>
      </c>
      <c r="K96" s="75">
        <v>1900</v>
      </c>
    </row>
    <row r="97" spans="1:11" ht="26.25" customHeight="1">
      <c r="A97" s="112" t="s">
        <v>342</v>
      </c>
      <c r="B97" s="113"/>
      <c r="C97" s="113"/>
      <c r="D97" s="113"/>
      <c r="E97" s="114"/>
      <c r="F97" s="8">
        <v>835</v>
      </c>
      <c r="G97" s="16" t="s">
        <v>33</v>
      </c>
      <c r="H97" s="16" t="s">
        <v>25</v>
      </c>
      <c r="I97" s="16" t="s">
        <v>70</v>
      </c>
      <c r="J97" s="16" t="s">
        <v>337</v>
      </c>
      <c r="K97" s="75">
        <f>1291.6+100</f>
        <v>1391.6</v>
      </c>
    </row>
    <row r="98" spans="1:12" ht="26.25" customHeight="1">
      <c r="A98" s="112" t="s">
        <v>356</v>
      </c>
      <c r="B98" s="113"/>
      <c r="C98" s="113"/>
      <c r="D98" s="113"/>
      <c r="E98" s="114"/>
      <c r="F98" s="8">
        <v>835</v>
      </c>
      <c r="G98" s="16" t="s">
        <v>33</v>
      </c>
      <c r="H98" s="16" t="s">
        <v>25</v>
      </c>
      <c r="I98" s="16" t="s">
        <v>70</v>
      </c>
      <c r="J98" s="16" t="s">
        <v>357</v>
      </c>
      <c r="K98" s="75">
        <v>131.9</v>
      </c>
      <c r="L98" s="43"/>
    </row>
    <row r="99" spans="1:11" ht="19.5" customHeight="1">
      <c r="A99" s="112" t="s">
        <v>343</v>
      </c>
      <c r="B99" s="113"/>
      <c r="C99" s="113"/>
      <c r="D99" s="113"/>
      <c r="E99" s="114"/>
      <c r="F99" s="8">
        <v>835</v>
      </c>
      <c r="G99" s="16" t="s">
        <v>33</v>
      </c>
      <c r="H99" s="16" t="s">
        <v>25</v>
      </c>
      <c r="I99" s="16" t="s">
        <v>70</v>
      </c>
      <c r="J99" s="16" t="s">
        <v>344</v>
      </c>
      <c r="K99" s="37">
        <v>30</v>
      </c>
    </row>
    <row r="100" spans="1:11" ht="30.75" customHeight="1">
      <c r="A100" s="112" t="s">
        <v>250</v>
      </c>
      <c r="B100" s="113"/>
      <c r="C100" s="113"/>
      <c r="D100" s="113"/>
      <c r="E100" s="114"/>
      <c r="F100" s="8">
        <v>835</v>
      </c>
      <c r="G100" s="16" t="s">
        <v>33</v>
      </c>
      <c r="H100" s="16" t="s">
        <v>25</v>
      </c>
      <c r="I100" s="16" t="s">
        <v>280</v>
      </c>
      <c r="J100" s="16"/>
      <c r="K100" s="37">
        <f>K101</f>
        <v>10.5</v>
      </c>
    </row>
    <row r="101" spans="1:11" ht="21" customHeight="1">
      <c r="A101" s="112" t="s">
        <v>275</v>
      </c>
      <c r="B101" s="113"/>
      <c r="C101" s="113"/>
      <c r="D101" s="113"/>
      <c r="E101" s="114"/>
      <c r="F101" s="8">
        <v>835</v>
      </c>
      <c r="G101" s="16" t="s">
        <v>33</v>
      </c>
      <c r="H101" s="16" t="s">
        <v>25</v>
      </c>
      <c r="I101" s="16" t="s">
        <v>280</v>
      </c>
      <c r="J101" s="16" t="s">
        <v>337</v>
      </c>
      <c r="K101" s="37">
        <v>10.5</v>
      </c>
    </row>
    <row r="102" spans="1:11" ht="26.25" customHeight="1">
      <c r="A102" s="112" t="s">
        <v>342</v>
      </c>
      <c r="B102" s="113"/>
      <c r="C102" s="113"/>
      <c r="D102" s="113"/>
      <c r="E102" s="114"/>
      <c r="F102" s="8">
        <v>835</v>
      </c>
      <c r="G102" s="16" t="s">
        <v>33</v>
      </c>
      <c r="H102" s="16" t="s">
        <v>25</v>
      </c>
      <c r="I102" s="16" t="s">
        <v>280</v>
      </c>
      <c r="J102" s="16" t="s">
        <v>337</v>
      </c>
      <c r="K102" s="37">
        <v>10.5</v>
      </c>
    </row>
    <row r="103" spans="1:11" ht="25.5" customHeight="1">
      <c r="A103" s="90" t="s">
        <v>316</v>
      </c>
      <c r="B103" s="91"/>
      <c r="C103" s="91"/>
      <c r="D103" s="91"/>
      <c r="E103" s="92"/>
      <c r="F103" s="6">
        <v>835</v>
      </c>
      <c r="G103" s="16"/>
      <c r="H103" s="16"/>
      <c r="I103" s="16"/>
      <c r="J103" s="16"/>
      <c r="K103" s="37">
        <f>ROUND(K104,1)</f>
        <v>3461.9</v>
      </c>
    </row>
    <row r="104" spans="1:11" ht="16.5" customHeight="1">
      <c r="A104" s="190" t="s">
        <v>21</v>
      </c>
      <c r="B104" s="113"/>
      <c r="C104" s="113"/>
      <c r="D104" s="113"/>
      <c r="E104" s="114"/>
      <c r="F104" s="8">
        <v>835</v>
      </c>
      <c r="G104" s="16" t="s">
        <v>34</v>
      </c>
      <c r="H104" s="16"/>
      <c r="I104" s="16"/>
      <c r="J104" s="16"/>
      <c r="K104" s="37">
        <f>K105</f>
        <v>3461.9</v>
      </c>
    </row>
    <row r="105" spans="1:11" ht="18.75" customHeight="1">
      <c r="A105" s="183" t="s">
        <v>22</v>
      </c>
      <c r="B105" s="183"/>
      <c r="C105" s="183"/>
      <c r="D105" s="183"/>
      <c r="E105" s="183"/>
      <c r="F105" s="8">
        <v>835</v>
      </c>
      <c r="G105" s="16" t="s">
        <v>34</v>
      </c>
      <c r="H105" s="16" t="s">
        <v>25</v>
      </c>
      <c r="I105" s="16"/>
      <c r="J105" s="16"/>
      <c r="K105" s="37">
        <f>K106</f>
        <v>3461.9</v>
      </c>
    </row>
    <row r="106" spans="1:11" ht="29.25" customHeight="1">
      <c r="A106" s="115" t="s">
        <v>71</v>
      </c>
      <c r="B106" s="116"/>
      <c r="C106" s="116"/>
      <c r="D106" s="116"/>
      <c r="E106" s="117"/>
      <c r="F106" s="8">
        <v>835</v>
      </c>
      <c r="G106" s="16" t="s">
        <v>34</v>
      </c>
      <c r="H106" s="16" t="s">
        <v>25</v>
      </c>
      <c r="I106" s="16" t="s">
        <v>73</v>
      </c>
      <c r="J106" s="16"/>
      <c r="K106" s="37">
        <f>K107</f>
        <v>3461.9</v>
      </c>
    </row>
    <row r="107" spans="1:11" ht="27" customHeight="1">
      <c r="A107" s="115" t="s">
        <v>72</v>
      </c>
      <c r="B107" s="116"/>
      <c r="C107" s="116"/>
      <c r="D107" s="116"/>
      <c r="E107" s="117"/>
      <c r="F107" s="8">
        <v>835</v>
      </c>
      <c r="G107" s="16" t="s">
        <v>34</v>
      </c>
      <c r="H107" s="16" t="s">
        <v>25</v>
      </c>
      <c r="I107" s="16" t="s">
        <v>74</v>
      </c>
      <c r="J107" s="16"/>
      <c r="K107" s="37">
        <f>K108</f>
        <v>3461.9</v>
      </c>
    </row>
    <row r="108" spans="1:11" ht="15.75" customHeight="1">
      <c r="A108" s="112" t="s">
        <v>275</v>
      </c>
      <c r="B108" s="113"/>
      <c r="C108" s="113"/>
      <c r="D108" s="113"/>
      <c r="E108" s="114"/>
      <c r="F108" s="8">
        <v>835</v>
      </c>
      <c r="G108" s="16" t="s">
        <v>34</v>
      </c>
      <c r="H108" s="16" t="s">
        <v>25</v>
      </c>
      <c r="I108" s="16" t="s">
        <v>74</v>
      </c>
      <c r="J108" s="16"/>
      <c r="K108" s="37">
        <f>K110+K111+K112</f>
        <v>3461.9</v>
      </c>
    </row>
    <row r="109" spans="1:13" ht="1.5" customHeight="1" hidden="1">
      <c r="A109" s="90" t="s">
        <v>78</v>
      </c>
      <c r="B109" s="91"/>
      <c r="C109" s="91"/>
      <c r="D109" s="91"/>
      <c r="E109" s="92"/>
      <c r="F109" s="7">
        <v>961</v>
      </c>
      <c r="G109" s="16"/>
      <c r="H109" s="16"/>
      <c r="I109" s="16"/>
      <c r="J109" s="16"/>
      <c r="K109" s="37">
        <v>0</v>
      </c>
      <c r="M109" s="47"/>
    </row>
    <row r="110" spans="1:11" ht="18.75" customHeight="1">
      <c r="A110" s="112" t="s">
        <v>354</v>
      </c>
      <c r="B110" s="113"/>
      <c r="C110" s="113"/>
      <c r="D110" s="113"/>
      <c r="E110" s="114"/>
      <c r="F110" s="5">
        <v>835</v>
      </c>
      <c r="G110" s="16" t="s">
        <v>34</v>
      </c>
      <c r="H110" s="16" t="s">
        <v>25</v>
      </c>
      <c r="I110" s="16" t="s">
        <v>74</v>
      </c>
      <c r="J110" s="16" t="s">
        <v>355</v>
      </c>
      <c r="K110" s="18">
        <v>1770</v>
      </c>
    </row>
    <row r="111" spans="1:11" ht="28.5" customHeight="1">
      <c r="A111" s="112" t="s">
        <v>342</v>
      </c>
      <c r="B111" s="113"/>
      <c r="C111" s="113"/>
      <c r="D111" s="113"/>
      <c r="E111" s="114"/>
      <c r="F111" s="5">
        <v>835</v>
      </c>
      <c r="G111" s="16" t="s">
        <v>34</v>
      </c>
      <c r="H111" s="16" t="s">
        <v>25</v>
      </c>
      <c r="I111" s="16" t="s">
        <v>74</v>
      </c>
      <c r="J111" s="16" t="s">
        <v>337</v>
      </c>
      <c r="K111" s="18">
        <v>1679.9</v>
      </c>
    </row>
    <row r="112" spans="1:11" ht="23.25" customHeight="1">
      <c r="A112" s="112" t="s">
        <v>343</v>
      </c>
      <c r="B112" s="113"/>
      <c r="C112" s="113"/>
      <c r="D112" s="113"/>
      <c r="E112" s="114"/>
      <c r="F112" s="5">
        <v>835</v>
      </c>
      <c r="G112" s="16" t="s">
        <v>34</v>
      </c>
      <c r="H112" s="16" t="s">
        <v>25</v>
      </c>
      <c r="I112" s="16" t="s">
        <v>74</v>
      </c>
      <c r="J112" s="16" t="s">
        <v>344</v>
      </c>
      <c r="K112" s="18">
        <v>12</v>
      </c>
    </row>
    <row r="113" spans="1:13" ht="12.75">
      <c r="A113" s="183" t="s">
        <v>24</v>
      </c>
      <c r="B113" s="183"/>
      <c r="C113" s="183"/>
      <c r="D113" s="183"/>
      <c r="E113" s="183"/>
      <c r="F113" s="7"/>
      <c r="G113" s="14"/>
      <c r="H113" s="14"/>
      <c r="I113" s="14"/>
      <c r="J113" s="14"/>
      <c r="K113" s="46">
        <f>ROUND((K109+K103+K90+K86+K79+K74+K63+K57+K53+K39+K33+K13+K48),2)</f>
        <v>16046.6</v>
      </c>
      <c r="M113" s="47"/>
    </row>
    <row r="119" ht="12.75">
      <c r="L119" s="47"/>
    </row>
  </sheetData>
  <mergeCells count="104">
    <mergeCell ref="A47:E47"/>
    <mergeCell ref="A97:E97"/>
    <mergeCell ref="A98:E98"/>
    <mergeCell ref="A21:E21"/>
    <mergeCell ref="A29:E29"/>
    <mergeCell ref="A27:E27"/>
    <mergeCell ref="A24:E24"/>
    <mergeCell ref="A43:E43"/>
    <mergeCell ref="A56:E56"/>
    <mergeCell ref="A62:E62"/>
    <mergeCell ref="A65:E65"/>
    <mergeCell ref="A58:E58"/>
    <mergeCell ref="A64:E64"/>
    <mergeCell ref="A60:E60"/>
    <mergeCell ref="A83:E83"/>
    <mergeCell ref="A84:E84"/>
    <mergeCell ref="A82:E82"/>
    <mergeCell ref="A85:E85"/>
    <mergeCell ref="A69:E69"/>
    <mergeCell ref="A71:E71"/>
    <mergeCell ref="A73:E73"/>
    <mergeCell ref="A78:E78"/>
    <mergeCell ref="A14:E14"/>
    <mergeCell ref="A31:E31"/>
    <mergeCell ref="A32:E32"/>
    <mergeCell ref="A15:E15"/>
    <mergeCell ref="A16:E16"/>
    <mergeCell ref="A20:E20"/>
    <mergeCell ref="A30:E30"/>
    <mergeCell ref="A25:E25"/>
    <mergeCell ref="A28:E28"/>
    <mergeCell ref="A26:E26"/>
    <mergeCell ref="A8:K8"/>
    <mergeCell ref="A10:E10"/>
    <mergeCell ref="A11:E11"/>
    <mergeCell ref="A13:E13"/>
    <mergeCell ref="A12:E12"/>
    <mergeCell ref="A23:E23"/>
    <mergeCell ref="A33:E33"/>
    <mergeCell ref="A34:E34"/>
    <mergeCell ref="A35:E35"/>
    <mergeCell ref="A36:E36"/>
    <mergeCell ref="A39:E39"/>
    <mergeCell ref="A40:E40"/>
    <mergeCell ref="A41:E41"/>
    <mergeCell ref="A37:E37"/>
    <mergeCell ref="A38:E38"/>
    <mergeCell ref="A42:E42"/>
    <mergeCell ref="A44:E44"/>
    <mergeCell ref="A45:E45"/>
    <mergeCell ref="A53:E53"/>
    <mergeCell ref="A46:E46"/>
    <mergeCell ref="A48:E48"/>
    <mergeCell ref="A51:E51"/>
    <mergeCell ref="A52:E52"/>
    <mergeCell ref="A49:E49"/>
    <mergeCell ref="A50:E50"/>
    <mergeCell ref="A54:E54"/>
    <mergeCell ref="A74:E74"/>
    <mergeCell ref="A75:E75"/>
    <mergeCell ref="A55:E55"/>
    <mergeCell ref="A66:E66"/>
    <mergeCell ref="A68:E68"/>
    <mergeCell ref="A70:E70"/>
    <mergeCell ref="A72:E72"/>
    <mergeCell ref="A57:E57"/>
    <mergeCell ref="A67:E67"/>
    <mergeCell ref="A95:E95"/>
    <mergeCell ref="A103:E103"/>
    <mergeCell ref="A86:E86"/>
    <mergeCell ref="A93:E93"/>
    <mergeCell ref="A92:E92"/>
    <mergeCell ref="A96:E96"/>
    <mergeCell ref="A79:E79"/>
    <mergeCell ref="A80:E80"/>
    <mergeCell ref="A76:E76"/>
    <mergeCell ref="A77:E77"/>
    <mergeCell ref="A106:E106"/>
    <mergeCell ref="A99:E99"/>
    <mergeCell ref="A100:E100"/>
    <mergeCell ref="A107:E107"/>
    <mergeCell ref="A101:E101"/>
    <mergeCell ref="A105:E105"/>
    <mergeCell ref="A104:E104"/>
    <mergeCell ref="A113:E113"/>
    <mergeCell ref="A22:E22"/>
    <mergeCell ref="A81:E81"/>
    <mergeCell ref="A110:E110"/>
    <mergeCell ref="A111:E111"/>
    <mergeCell ref="A112:E112"/>
    <mergeCell ref="A109:E109"/>
    <mergeCell ref="A108:E108"/>
    <mergeCell ref="A87:E87"/>
    <mergeCell ref="A88:E88"/>
    <mergeCell ref="A17:E17"/>
    <mergeCell ref="A18:E18"/>
    <mergeCell ref="A19:E19"/>
    <mergeCell ref="A102:E102"/>
    <mergeCell ref="A89:E89"/>
    <mergeCell ref="A90:E90"/>
    <mergeCell ref="A94:E94"/>
    <mergeCell ref="A91:E91"/>
    <mergeCell ref="A61:E61"/>
    <mergeCell ref="A63:E6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3" sqref="E13"/>
    </sheetView>
  </sheetViews>
  <sheetFormatPr defaultColWidth="9.00390625" defaultRowHeight="12.75"/>
  <cols>
    <col min="1" max="1" width="35.75390625" style="0" customWidth="1"/>
    <col min="2" max="2" width="12.125" style="0" customWidth="1"/>
    <col min="3" max="3" width="10.375" style="0" customWidth="1"/>
    <col min="4" max="4" width="12.125" style="0" customWidth="1"/>
    <col min="5" max="5" width="10.625" style="0" customWidth="1"/>
  </cols>
  <sheetData>
    <row r="1" ht="12.75">
      <c r="D1" s="1" t="s">
        <v>282</v>
      </c>
    </row>
    <row r="2" ht="12.75">
      <c r="D2" s="1" t="s">
        <v>368</v>
      </c>
    </row>
    <row r="3" ht="12.75">
      <c r="D3" s="1" t="s">
        <v>361</v>
      </c>
    </row>
    <row r="4" ht="12.75">
      <c r="D4" s="1" t="s">
        <v>363</v>
      </c>
    </row>
    <row r="5" ht="12.75">
      <c r="D5" s="1" t="s">
        <v>322</v>
      </c>
    </row>
    <row r="8" spans="1:6" ht="29.25" customHeight="1">
      <c r="A8" s="83" t="s">
        <v>323</v>
      </c>
      <c r="B8" s="83"/>
      <c r="C8" s="83"/>
      <c r="D8" s="83"/>
      <c r="E8" s="83"/>
      <c r="F8" s="83"/>
    </row>
    <row r="10" spans="1:6" ht="54" customHeight="1">
      <c r="A10" s="9" t="s">
        <v>141</v>
      </c>
      <c r="B10" s="9" t="s">
        <v>142</v>
      </c>
      <c r="C10" s="9" t="s">
        <v>3</v>
      </c>
      <c r="D10" s="9" t="s">
        <v>2</v>
      </c>
      <c r="E10" s="9" t="s">
        <v>139</v>
      </c>
      <c r="F10" s="9" t="s">
        <v>143</v>
      </c>
    </row>
    <row r="11" spans="1:6" ht="14.2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42" customHeight="1">
      <c r="A12" s="26" t="s">
        <v>281</v>
      </c>
      <c r="B12" s="29">
        <v>7950000</v>
      </c>
      <c r="C12" s="30" t="s">
        <v>31</v>
      </c>
      <c r="D12" s="30" t="s">
        <v>28</v>
      </c>
      <c r="E12" s="22">
        <v>240</v>
      </c>
      <c r="F12" s="35">
        <f>'6ведом. 09'!K57</f>
        <v>1237.4</v>
      </c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196"/>
      <c r="B14" s="197"/>
      <c r="C14" s="197"/>
      <c r="D14" s="197"/>
      <c r="E14" s="197"/>
      <c r="F14" s="197"/>
    </row>
  </sheetData>
  <mergeCells count="2">
    <mergeCell ref="A8:F8"/>
    <mergeCell ref="A14:F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5" sqref="E5"/>
    </sheetView>
  </sheetViews>
  <sheetFormatPr defaultColWidth="9.00390625" defaultRowHeight="12.75"/>
  <cols>
    <col min="1" max="1" width="22.625" style="0" customWidth="1"/>
    <col min="2" max="2" width="16.00390625" style="0" customWidth="1"/>
    <col min="5" max="5" width="23.00390625" style="0" customWidth="1"/>
    <col min="6" max="6" width="11.75390625" style="0" customWidth="1"/>
  </cols>
  <sheetData>
    <row r="1" ht="12.75">
      <c r="E1" s="1" t="s">
        <v>146</v>
      </c>
    </row>
    <row r="2" ht="12.75">
      <c r="E2" s="1" t="s">
        <v>362</v>
      </c>
    </row>
    <row r="3" ht="12.75">
      <c r="E3" s="1" t="s">
        <v>361</v>
      </c>
    </row>
    <row r="4" ht="12.75">
      <c r="E4" s="1" t="s">
        <v>367</v>
      </c>
    </row>
    <row r="5" ht="12.75">
      <c r="E5" s="1" t="s">
        <v>303</v>
      </c>
    </row>
    <row r="8" spans="1:6" ht="62.25" customHeight="1">
      <c r="A8" s="83" t="s">
        <v>324</v>
      </c>
      <c r="B8" s="83"/>
      <c r="C8" s="83"/>
      <c r="D8" s="83"/>
      <c r="E8" s="83"/>
      <c r="F8" s="83"/>
    </row>
    <row r="10" spans="1:6" ht="25.5">
      <c r="A10" s="176" t="s">
        <v>325</v>
      </c>
      <c r="B10" s="176"/>
      <c r="C10" s="176"/>
      <c r="D10" s="176"/>
      <c r="E10" s="176"/>
      <c r="F10" s="3" t="s">
        <v>143</v>
      </c>
    </row>
    <row r="11" spans="1:6" ht="15.75" customHeight="1">
      <c r="A11" s="198">
        <v>1</v>
      </c>
      <c r="B11" s="199"/>
      <c r="C11" s="199"/>
      <c r="D11" s="199"/>
      <c r="E11" s="200"/>
      <c r="F11" s="3">
        <v>2</v>
      </c>
    </row>
    <row r="12" spans="1:6" ht="41.25" customHeight="1" hidden="1">
      <c r="A12" s="115" t="s">
        <v>147</v>
      </c>
      <c r="B12" s="116"/>
      <c r="C12" s="116"/>
      <c r="D12" s="116"/>
      <c r="E12" s="117"/>
      <c r="F12" s="18"/>
    </row>
    <row r="13" spans="1:6" ht="19.5" customHeight="1">
      <c r="A13" s="108" t="s">
        <v>326</v>
      </c>
      <c r="B13" s="108"/>
      <c r="C13" s="108"/>
      <c r="D13" s="108"/>
      <c r="E13" s="108"/>
      <c r="F13" s="18">
        <v>134.4</v>
      </c>
    </row>
    <row r="14" spans="1:6" ht="18" customHeight="1">
      <c r="A14" s="108" t="s">
        <v>148</v>
      </c>
      <c r="B14" s="108"/>
      <c r="C14" s="108"/>
      <c r="D14" s="108"/>
      <c r="E14" s="108"/>
      <c r="F14" s="18">
        <v>89.6</v>
      </c>
    </row>
    <row r="15" spans="1:6" ht="12.75">
      <c r="A15" s="85" t="s">
        <v>145</v>
      </c>
      <c r="B15" s="85"/>
      <c r="C15" s="85"/>
      <c r="D15" s="85"/>
      <c r="E15" s="85"/>
      <c r="F15" s="21">
        <f>SUM(F12:F14)</f>
        <v>224</v>
      </c>
    </row>
  </sheetData>
  <mergeCells count="7">
    <mergeCell ref="A8:F8"/>
    <mergeCell ref="A10:E10"/>
    <mergeCell ref="A12:E12"/>
    <mergeCell ref="A15:E15"/>
    <mergeCell ref="A11:E11"/>
    <mergeCell ref="A13:E13"/>
    <mergeCell ref="A14:E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24">
      <selection activeCell="H5" sqref="H5"/>
    </sheetView>
  </sheetViews>
  <sheetFormatPr defaultColWidth="9.00390625" defaultRowHeight="12.75"/>
  <cols>
    <col min="1" max="1" width="6.75390625" style="0" customWidth="1"/>
    <col min="2" max="2" width="6.00390625" style="0" customWidth="1"/>
    <col min="3" max="3" width="4.75390625" style="0" customWidth="1"/>
    <col min="4" max="4" width="2.875" style="0" customWidth="1"/>
    <col min="10" max="10" width="10.00390625" style="0" customWidth="1"/>
    <col min="11" max="11" width="9.875" style="0" customWidth="1"/>
  </cols>
  <sheetData>
    <row r="1" ht="12.75">
      <c r="H1" s="1" t="s">
        <v>283</v>
      </c>
    </row>
    <row r="2" ht="12.75">
      <c r="H2" s="1" t="s">
        <v>362</v>
      </c>
    </row>
    <row r="3" ht="12.75">
      <c r="H3" s="1" t="s">
        <v>361</v>
      </c>
    </row>
    <row r="4" ht="12.75">
      <c r="H4" s="1" t="s">
        <v>370</v>
      </c>
    </row>
    <row r="5" ht="12.75">
      <c r="H5" s="1" t="s">
        <v>328</v>
      </c>
    </row>
    <row r="8" spans="1:11" ht="53.25" customHeight="1">
      <c r="A8" s="88" t="s">
        <v>329</v>
      </c>
      <c r="B8" s="88"/>
      <c r="C8" s="88"/>
      <c r="D8" s="88"/>
      <c r="E8" s="88"/>
      <c r="F8" s="88"/>
      <c r="G8" s="88"/>
      <c r="H8" s="88"/>
      <c r="I8" s="88"/>
      <c r="J8" s="88"/>
      <c r="K8" s="204"/>
    </row>
    <row r="9" spans="1:11" ht="38.25">
      <c r="A9" s="201" t="s">
        <v>80</v>
      </c>
      <c r="B9" s="205"/>
      <c r="C9" s="205"/>
      <c r="D9" s="206"/>
      <c r="E9" s="201" t="s">
        <v>81</v>
      </c>
      <c r="F9" s="205"/>
      <c r="G9" s="205"/>
      <c r="H9" s="205"/>
      <c r="I9" s="206"/>
      <c r="J9" s="3" t="s">
        <v>284</v>
      </c>
      <c r="K9" s="3" t="s">
        <v>330</v>
      </c>
    </row>
    <row r="10" spans="1:11" ht="12.75">
      <c r="A10" s="201">
        <v>1</v>
      </c>
      <c r="B10" s="202"/>
      <c r="C10" s="202"/>
      <c r="D10" s="203"/>
      <c r="E10" s="201">
        <v>2</v>
      </c>
      <c r="F10" s="202"/>
      <c r="G10" s="202"/>
      <c r="H10" s="202"/>
      <c r="I10" s="203"/>
      <c r="J10" s="3">
        <v>3</v>
      </c>
      <c r="K10" s="3">
        <v>4</v>
      </c>
    </row>
    <row r="11" spans="1:11" ht="12.75">
      <c r="A11" s="107" t="s">
        <v>198</v>
      </c>
      <c r="B11" s="107"/>
      <c r="C11" s="107"/>
      <c r="D11" s="107"/>
      <c r="E11" s="85" t="s">
        <v>204</v>
      </c>
      <c r="F11" s="85"/>
      <c r="G11" s="85"/>
      <c r="H11" s="85"/>
      <c r="I11" s="85"/>
      <c r="J11" s="21">
        <v>15893</v>
      </c>
      <c r="K11" s="21">
        <v>16286</v>
      </c>
    </row>
    <row r="12" spans="1:11" ht="12.75">
      <c r="A12" s="107" t="s">
        <v>199</v>
      </c>
      <c r="B12" s="107"/>
      <c r="C12" s="107"/>
      <c r="D12" s="107"/>
      <c r="E12" s="85" t="s">
        <v>84</v>
      </c>
      <c r="F12" s="85"/>
      <c r="G12" s="85"/>
      <c r="H12" s="85"/>
      <c r="I12" s="85"/>
      <c r="J12" s="21">
        <f>J13</f>
        <v>190.20000000000002</v>
      </c>
      <c r="K12" s="21">
        <f>K13</f>
        <v>190.70000000000002</v>
      </c>
    </row>
    <row r="13" spans="1:11" ht="25.5" customHeight="1">
      <c r="A13" s="107" t="s">
        <v>200</v>
      </c>
      <c r="B13" s="107"/>
      <c r="C13" s="107"/>
      <c r="D13" s="107"/>
      <c r="E13" s="102" t="s">
        <v>85</v>
      </c>
      <c r="F13" s="103"/>
      <c r="G13" s="103"/>
      <c r="H13" s="103"/>
      <c r="I13" s="104"/>
      <c r="J13" s="18">
        <f>J15+J17+J18+J20+J21+J22+J23</f>
        <v>190.20000000000002</v>
      </c>
      <c r="K13" s="18">
        <f>K15+K17+K18+K20+K21+K22+K23</f>
        <v>190.70000000000002</v>
      </c>
    </row>
    <row r="14" spans="1:11" ht="27" customHeight="1" hidden="1">
      <c r="A14" s="107" t="s">
        <v>207</v>
      </c>
      <c r="B14" s="107"/>
      <c r="C14" s="107"/>
      <c r="D14" s="107"/>
      <c r="E14" s="93" t="s">
        <v>205</v>
      </c>
      <c r="F14" s="94"/>
      <c r="G14" s="94"/>
      <c r="H14" s="94"/>
      <c r="I14" s="95"/>
      <c r="J14" s="18">
        <f>J15</f>
        <v>0</v>
      </c>
      <c r="K14" s="18">
        <f>K15</f>
        <v>0</v>
      </c>
    </row>
    <row r="15" spans="1:11" ht="40.5" customHeight="1" hidden="1">
      <c r="A15" s="107" t="s">
        <v>207</v>
      </c>
      <c r="B15" s="107"/>
      <c r="C15" s="107"/>
      <c r="D15" s="107"/>
      <c r="E15" s="115" t="s">
        <v>88</v>
      </c>
      <c r="F15" s="116"/>
      <c r="G15" s="116"/>
      <c r="H15" s="116"/>
      <c r="I15" s="117"/>
      <c r="J15" s="18"/>
      <c r="K15" s="18"/>
    </row>
    <row r="16" spans="1:11" ht="30" customHeight="1">
      <c r="A16" s="118" t="s">
        <v>209</v>
      </c>
      <c r="B16" s="100"/>
      <c r="C16" s="100"/>
      <c r="D16" s="101"/>
      <c r="E16" s="102" t="s">
        <v>208</v>
      </c>
      <c r="F16" s="86"/>
      <c r="G16" s="86"/>
      <c r="H16" s="86"/>
      <c r="I16" s="87"/>
      <c r="J16" s="18">
        <f>J17+J18</f>
        <v>180.20000000000002</v>
      </c>
      <c r="K16" s="18">
        <f>K17+K18</f>
        <v>180.70000000000002</v>
      </c>
    </row>
    <row r="17" spans="1:11" ht="36" customHeight="1">
      <c r="A17" s="107" t="s">
        <v>201</v>
      </c>
      <c r="B17" s="107"/>
      <c r="C17" s="107"/>
      <c r="D17" s="107"/>
      <c r="E17" s="115" t="s">
        <v>87</v>
      </c>
      <c r="F17" s="116"/>
      <c r="G17" s="116"/>
      <c r="H17" s="116"/>
      <c r="I17" s="117"/>
      <c r="J17" s="18">
        <v>179.8</v>
      </c>
      <c r="K17" s="18">
        <v>180.3</v>
      </c>
    </row>
    <row r="18" spans="1:11" ht="77.25" customHeight="1">
      <c r="A18" s="107" t="s">
        <v>211</v>
      </c>
      <c r="B18" s="107"/>
      <c r="C18" s="107"/>
      <c r="D18" s="107"/>
      <c r="E18" s="108" t="s">
        <v>86</v>
      </c>
      <c r="F18" s="108"/>
      <c r="G18" s="108"/>
      <c r="H18" s="108"/>
      <c r="I18" s="108"/>
      <c r="J18" s="18">
        <v>0.4</v>
      </c>
      <c r="K18" s="18">
        <v>0.4</v>
      </c>
    </row>
    <row r="19" spans="1:11" ht="39.75" customHeight="1">
      <c r="A19" s="118" t="s">
        <v>212</v>
      </c>
      <c r="B19" s="100"/>
      <c r="C19" s="100"/>
      <c r="D19" s="101"/>
      <c r="E19" s="102" t="s">
        <v>331</v>
      </c>
      <c r="F19" s="103"/>
      <c r="G19" s="103"/>
      <c r="H19" s="103"/>
      <c r="I19" s="104"/>
      <c r="J19" s="18">
        <f>J20+J21+J22+J23</f>
        <v>10</v>
      </c>
      <c r="K19" s="18">
        <f>K20+K21+K22+K23</f>
        <v>10</v>
      </c>
    </row>
    <row r="20" spans="1:11" ht="39" customHeight="1">
      <c r="A20" s="107" t="s">
        <v>253</v>
      </c>
      <c r="B20" s="107"/>
      <c r="C20" s="107"/>
      <c r="D20" s="107"/>
      <c r="E20" s="108" t="s">
        <v>332</v>
      </c>
      <c r="F20" s="108"/>
      <c r="G20" s="108"/>
      <c r="H20" s="108"/>
      <c r="I20" s="108"/>
      <c r="J20" s="18">
        <v>10</v>
      </c>
      <c r="K20" s="32">
        <v>10</v>
      </c>
    </row>
    <row r="21" spans="1:11" ht="51" customHeight="1" hidden="1">
      <c r="A21" s="107" t="s">
        <v>202</v>
      </c>
      <c r="B21" s="107"/>
      <c r="C21" s="107"/>
      <c r="D21" s="107"/>
      <c r="E21" s="108" t="s">
        <v>90</v>
      </c>
      <c r="F21" s="108"/>
      <c r="G21" s="108"/>
      <c r="H21" s="108"/>
      <c r="I21" s="108"/>
      <c r="J21" s="18"/>
      <c r="K21" s="18"/>
    </row>
    <row r="22" spans="1:11" ht="37.5" customHeight="1" hidden="1">
      <c r="A22" s="107" t="s">
        <v>202</v>
      </c>
      <c r="B22" s="107"/>
      <c r="C22" s="107"/>
      <c r="D22" s="107"/>
      <c r="E22" s="108" t="s">
        <v>137</v>
      </c>
      <c r="F22" s="108"/>
      <c r="G22" s="108"/>
      <c r="H22" s="108"/>
      <c r="I22" s="108"/>
      <c r="J22" s="18"/>
      <c r="K22" s="32"/>
    </row>
    <row r="23" spans="1:11" ht="51.75" customHeight="1" hidden="1">
      <c r="A23" s="107" t="s">
        <v>202</v>
      </c>
      <c r="B23" s="107"/>
      <c r="C23" s="107"/>
      <c r="D23" s="107"/>
      <c r="E23" s="108" t="s">
        <v>92</v>
      </c>
      <c r="F23" s="108"/>
      <c r="G23" s="108"/>
      <c r="H23" s="108"/>
      <c r="I23" s="108"/>
      <c r="J23" s="18"/>
      <c r="K23" s="18"/>
    </row>
    <row r="24" spans="1:11" ht="14.25" customHeight="1">
      <c r="A24" s="109" t="s">
        <v>93</v>
      </c>
      <c r="B24" s="110"/>
      <c r="C24" s="110"/>
      <c r="D24" s="110"/>
      <c r="E24" s="110"/>
      <c r="F24" s="110"/>
      <c r="G24" s="110"/>
      <c r="H24" s="110"/>
      <c r="I24" s="111"/>
      <c r="J24" s="21">
        <f>J12+J11</f>
        <v>16083.2</v>
      </c>
      <c r="K24" s="21">
        <f>K12+K11</f>
        <v>16476.7</v>
      </c>
    </row>
    <row r="25" spans="1:10" ht="12.75">
      <c r="A25" s="105"/>
      <c r="B25" s="105"/>
      <c r="C25" s="105"/>
      <c r="D25" s="105"/>
      <c r="E25" s="106"/>
      <c r="F25" s="106"/>
      <c r="G25" s="106"/>
      <c r="H25" s="106"/>
      <c r="I25" s="106"/>
      <c r="J25" s="2"/>
    </row>
  </sheetData>
  <mergeCells count="34">
    <mergeCell ref="A14:D14"/>
    <mergeCell ref="E14:I14"/>
    <mergeCell ref="A11:D11"/>
    <mergeCell ref="E11:I11"/>
    <mergeCell ref="A12:D12"/>
    <mergeCell ref="E12:I12"/>
    <mergeCell ref="A13:D13"/>
    <mergeCell ref="E13:I13"/>
    <mergeCell ref="A10:D10"/>
    <mergeCell ref="A8:K8"/>
    <mergeCell ref="A9:D9"/>
    <mergeCell ref="E9:I9"/>
    <mergeCell ref="E10:I10"/>
    <mergeCell ref="A15:D15"/>
    <mergeCell ref="E15:I15"/>
    <mergeCell ref="A17:D17"/>
    <mergeCell ref="E17:I17"/>
    <mergeCell ref="A16:D16"/>
    <mergeCell ref="E16:I16"/>
    <mergeCell ref="A18:D18"/>
    <mergeCell ref="E18:I18"/>
    <mergeCell ref="A20:D20"/>
    <mergeCell ref="E20:I20"/>
    <mergeCell ref="A19:D19"/>
    <mergeCell ref="E19:I19"/>
    <mergeCell ref="A21:D21"/>
    <mergeCell ref="E21:I21"/>
    <mergeCell ref="A22:D22"/>
    <mergeCell ref="E22:I22"/>
    <mergeCell ref="A23:D23"/>
    <mergeCell ref="E23:I23"/>
    <mergeCell ref="A24:I24"/>
    <mergeCell ref="A25:D25"/>
    <mergeCell ref="E25:I2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ДевятинскоеСП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Елакова</dc:creator>
  <cp:keywords/>
  <dc:description/>
  <cp:lastModifiedBy>NAME</cp:lastModifiedBy>
  <cp:lastPrinted>2012-11-27T10:01:31Z</cp:lastPrinted>
  <dcterms:created xsi:type="dcterms:W3CDTF">2008-10-28T13:30:43Z</dcterms:created>
  <dcterms:modified xsi:type="dcterms:W3CDTF">2012-11-27T10:04:19Z</dcterms:modified>
  <cp:category/>
  <cp:version/>
  <cp:contentType/>
  <cp:contentStatus/>
</cp:coreProperties>
</file>