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1" activeTab="2"/>
  </bookViews>
  <sheets>
    <sheet name="5 расх раз. подр14" sheetId="1" r:id="rId1"/>
    <sheet name="6 расх.по целевым 15 " sheetId="2" r:id="rId2"/>
    <sheet name="7 расх.ведом 15 " sheetId="3" r:id="rId3"/>
  </sheets>
  <definedNames/>
  <calcPr fullCalcOnLoad="1"/>
</workbook>
</file>

<file path=xl/sharedStrings.xml><?xml version="1.0" encoding="utf-8"?>
<sst xmlns="http://schemas.openxmlformats.org/spreadsheetml/2006/main" count="1069" uniqueCount="207">
  <si>
    <t>Приложение 1</t>
  </si>
  <si>
    <t xml:space="preserve">к решению Совета </t>
  </si>
  <si>
    <t>сельского поселения Девятинское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</si>
  <si>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</si>
  <si>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</si>
  <si>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</si>
  <si>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</si>
  <si>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</si>
  <si>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законодательных (представительных) органов местного самоуправления</t>
  </si>
  <si>
    <t>03</t>
  </si>
  <si>
    <t>Функционирование  высшего должностного лица субъекта Российской Федерации и муниципального образования</t>
  </si>
  <si>
    <t>02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</si>
  <si>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</si>
  <si>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</si>
  <si>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</si>
  <si>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</si>
  <si>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</si>
  <si>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</si>
  <si>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</si>
  <si>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</si>
  <si>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</si>
  <si>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</si>
  <si>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</si>
  <si>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</si>
  <si>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</si>
  <si>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</si>
  <si>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</si>
  <si>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</si>
  <si>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</si>
  <si>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</si>
  <si>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</si>
  <si>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Итого расходов</t>
  </si>
  <si>
    <t>(тыс.рублей)</t>
  </si>
  <si>
    <t xml:space="preserve">Сумма </t>
  </si>
  <si>
    <t>Иные межбюджетные трансферты</t>
  </si>
  <si>
    <t>08</t>
  </si>
  <si>
    <t>06</t>
  </si>
  <si>
    <t>Условноутверждаемые расходы</t>
  </si>
  <si>
    <t>Всего расходов</t>
  </si>
  <si>
    <t>Вид расходов</t>
  </si>
  <si>
    <t>Приложение 6</t>
  </si>
  <si>
    <t xml:space="preserve">Целевая статья 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</si>
  <si>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</si>
  <si>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</si>
  <si>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</si>
  <si>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120</t>
  </si>
  <si>
    <t>240</t>
  </si>
  <si>
    <t>Уплата налогов, сборов и иных платежей</t>
  </si>
  <si>
    <t>850</t>
  </si>
  <si>
    <t xml:space="preserve">Резервные фонды </t>
  </si>
  <si>
    <t>Резервные фонды местных администраций</t>
  </si>
  <si>
    <t>870</t>
  </si>
  <si>
    <t>Осуществление переданных полномочий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</si>
  <si>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</si>
  <si>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</si>
  <si>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</si>
  <si>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 округов  и поселений</t>
  </si>
  <si>
    <t>Мероприятия в сфере социальной политики</t>
  </si>
  <si>
    <t>Мероприятия в области  спорта и физической культуры</t>
  </si>
  <si>
    <t>110</t>
  </si>
  <si>
    <t>540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</si>
  <si>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правонарушениях,предусмотренных соответствующими статьями закона области от 8 декабря 2010 года №2429-ОЗ "Об административных правонарушениях в Вологодской области",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</si>
  <si>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Мобилизационная и вневойсковая подготовка</t>
  </si>
  <si>
    <t>Приложение 3</t>
  </si>
  <si>
    <t>Культура, кинематография</t>
  </si>
  <si>
    <t>Культура</t>
  </si>
  <si>
    <t>Иные закупки товаров, работ и услуг для осуществления государственных (муниципальных) нужд</t>
  </si>
  <si>
    <t>Расходы на выплаты персоналу государственных (муниципальных) органов</t>
  </si>
  <si>
    <t>Расходы  на выплаты персоналу казенных учреждений</t>
  </si>
  <si>
    <t xml:space="preserve"> Резервные средства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</si>
  <si>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</si>
  <si>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трансферты, перечисляемые в бюджет муниципального района на осуществление договорных обязательств в рамках межмуниципального сотрудничества в сфере дорожной деятельности</t>
  </si>
  <si>
    <t>Межбюджетные трансферты</t>
  </si>
  <si>
    <t>76 0 0000</t>
  </si>
  <si>
    <t>Иные межбюджетные трансферты, перечисляемые в бюджет муниципального района на осуществление полномочий по внешнему финансовому контролю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</si>
  <si>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</si>
  <si>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</si>
  <si>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Мероприятия в сфере дорожного хозяйства</t>
  </si>
  <si>
    <t>Осуществление дорожной деятельности в отношении автомобильных дорог общего пользования местного значения</t>
  </si>
  <si>
    <t>Мероприятия в области благоустройства</t>
  </si>
  <si>
    <t>85 3 2024</t>
  </si>
  <si>
    <t>Иные межбюджетные трансферты, перечисляемые в бюджет муниципального района на осуществление полномочий в сфере культуры</t>
  </si>
  <si>
    <t>Обеспечение деятельности муниципальных учреждений</t>
  </si>
  <si>
    <t>Приложение 5</t>
  </si>
  <si>
    <t>90 0 0259</t>
  </si>
  <si>
    <t>91 0 7403</t>
  </si>
  <si>
    <t>84 0 0000</t>
  </si>
  <si>
    <t>84 0 2020</t>
  </si>
  <si>
    <t>77 0 0000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</si>
  <si>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</si>
  <si>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трансферты, перечисляемые в бюджет муниципального района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</si>
  <si>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ГРБС</t>
  </si>
  <si>
    <t>Мероприятия, связанные с обеспечением безопасности и жизнедеятельности</t>
  </si>
  <si>
    <t>76 1 6401</t>
  </si>
  <si>
    <t>Приложение 2</t>
  </si>
  <si>
    <t>Приложение 7</t>
  </si>
  <si>
    <t>Публичные нормативные социальные выплаты гражданам</t>
  </si>
  <si>
    <t>Социальное обеспечение населения</t>
  </si>
  <si>
    <t>Предоставление мер социальной поддержки отдельным категориям граждан в соответствии с решением Совета сельского поселения Девятинское от 07.11.14 года № 78 "О предоставлении мер социальной поддержки в форме денежной компенсации"</t>
  </si>
  <si>
    <t>из них</t>
  </si>
  <si>
    <t>Иные межбюджетные трансферты субъекта по результатам реализации инициатив о преобразовании поселений путем их объединения</t>
  </si>
  <si>
    <t>Иные межбюджетные трансферты на осуществление полномочий в сфере культуры(администрирование)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</si>
  <si>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</t>
  </si>
  <si>
    <t>76 1 0000</t>
  </si>
  <si>
    <t>Обеспечение мероприятий в области жилищно-коммунального хозяйства</t>
  </si>
  <si>
    <t>Обеспечение мероприятий по пожарной безопасности</t>
  </si>
  <si>
    <t>84 0 6402</t>
  </si>
  <si>
    <t>Расходы на выплаты персоналу казенных учреждений</t>
  </si>
  <si>
    <t>Иные межбюджетные трансферты, перечисляемые в бюджет муниципального района на осуществление полномочий по внутреннему  финансовому контролю</t>
  </si>
  <si>
    <t>77 0 00 00590</t>
  </si>
  <si>
    <t>77 0  00 00000</t>
  </si>
  <si>
    <t>77 0 00  00590</t>
  </si>
  <si>
    <t>99 0 00 81020</t>
  </si>
  <si>
    <t>99 0 00 00000</t>
  </si>
  <si>
    <t>83 0  00 83010</t>
  </si>
  <si>
    <t>83 0 00 83010</t>
  </si>
  <si>
    <t>83 0 00 00000</t>
  </si>
  <si>
    <t>76 0  00 00000</t>
  </si>
  <si>
    <t>76 4 00 00000</t>
  </si>
  <si>
    <t>76 4 00 64010</t>
  </si>
  <si>
    <t>85 3 00 20240</t>
  </si>
  <si>
    <t>85 3 00 20250</t>
  </si>
  <si>
    <t>85 3 00 20220</t>
  </si>
  <si>
    <t>85 3 00 00000</t>
  </si>
  <si>
    <t>85 0  00 00000</t>
  </si>
  <si>
    <t>78 0 00 23010</t>
  </si>
  <si>
    <t>78 0 00 00000</t>
  </si>
  <si>
    <t>73 0 00 51180</t>
  </si>
  <si>
    <t>73 0 00 00000</t>
  </si>
  <si>
    <t>73 0 00 72140</t>
  </si>
  <si>
    <t>97 0 00 00000</t>
  </si>
  <si>
    <t>97 0 00 21080</t>
  </si>
  <si>
    <t>97 0 00 21110</t>
  </si>
  <si>
    <t>97 0 0021110</t>
  </si>
  <si>
    <t>70 0 00 00000</t>
  </si>
  <si>
    <t>70 5 00 00000</t>
  </si>
  <si>
    <t>73 0 00  00000</t>
  </si>
  <si>
    <t>76 8 00 64010</t>
  </si>
  <si>
    <t>76 8  00 00000</t>
  </si>
  <si>
    <t>91 0 00 00190</t>
  </si>
  <si>
    <t>91 0 00 00000</t>
  </si>
  <si>
    <t>76 0 00 00000</t>
  </si>
  <si>
    <t>91 1 00 00190</t>
  </si>
  <si>
    <t>91 1 00 00000</t>
  </si>
  <si>
    <t>76 7 00 64010</t>
  </si>
  <si>
    <t>76 7 00 00000</t>
  </si>
  <si>
    <t>Иные межбюджетные трансферты, перечисляемые в бюджет муниципального района на осуществление полномочий по внутреннему финансовому контролю</t>
  </si>
  <si>
    <t>Коммунальное хозяйство</t>
  </si>
  <si>
    <t>85 2 00 71090</t>
  </si>
  <si>
    <t xml:space="preserve">91 0 00 00190 </t>
  </si>
  <si>
    <t>76 8 00 00000</t>
  </si>
  <si>
    <t>97 0  0021080</t>
  </si>
  <si>
    <t>97  0 00 21110</t>
  </si>
  <si>
    <t>78 0  00 00000</t>
  </si>
  <si>
    <t>77 0 00 00000</t>
  </si>
  <si>
    <t>85 0 00 00000</t>
  </si>
  <si>
    <t>Иные межбюджетные трансферты на осуществление полномочий по  внутреннему  финансовому контролю</t>
  </si>
  <si>
    <t>310</t>
  </si>
  <si>
    <t>85 2 00 00000</t>
  </si>
  <si>
    <t>Мероприятия в области коммунального хозяйства</t>
  </si>
  <si>
    <t xml:space="preserve">Субсидии муниципальным образованиям области на организацию уличного освещения </t>
  </si>
  <si>
    <t>Субсидии муниципальным образованиям области  на организацию уличного освещения</t>
  </si>
  <si>
    <t>2018 год</t>
  </si>
  <si>
    <t>2019 год</t>
  </si>
  <si>
    <t>2020 год</t>
  </si>
  <si>
    <t>и плановый период 2019 и 2020 годов"</t>
  </si>
  <si>
    <t>и плановый период на 2019 и 2020 годов"</t>
  </si>
  <si>
    <t xml:space="preserve">"О бюджете сельского поселения  Девятинское на 2018 год  </t>
  </si>
  <si>
    <t>Распределение бюджетных ассигнований по разделам, подразделам классификации расходов бюджетов  на 2018 год и плановый период 2019 и 2020 годов</t>
  </si>
  <si>
    <t>Софинансирование на реализацию проекта " Народный бюджет"</t>
  </si>
  <si>
    <t>85 3 00 20260</t>
  </si>
  <si>
    <t>Социальные выплаты гражданам</t>
  </si>
  <si>
    <t>Пенсионное обеспечение за выслугу лет</t>
  </si>
  <si>
    <t>"О бюджете сельского поселения Девятинское на 2018 год</t>
  </si>
  <si>
    <t>Сумма</t>
  </si>
  <si>
    <t>"О бюджете сельского  поселения  Девятинское на 2018 год</t>
  </si>
  <si>
    <t>Иные межбюджетные трансферты , перечисляемые в бюджет муниципального района в соответствии с заключенными Соглашениями</t>
  </si>
  <si>
    <t>76 0 20 00000</t>
  </si>
  <si>
    <t>76 0 20 L5552</t>
  </si>
  <si>
    <t>Другие вопросы в области жилищно-коммунального хозяйства</t>
  </si>
  <si>
    <t xml:space="preserve">Иные межбюджетные трансферты </t>
  </si>
  <si>
    <t>76 3 А0 64010</t>
  </si>
  <si>
    <t>Иные межбюджетные трансферты на осуществление полномочий на реализацию мероприятий по благоустройству общественных территорий</t>
  </si>
  <si>
    <t>Иные межбюджетные трансферты на осуществление полномочий на администирование по реализации мероприятий по благоустройству  общественных территорий</t>
  </si>
  <si>
    <t>Иные межбюджетные трансферты на осуществление полномочий на реализацию мероприятий  по благоустройству общественных  территорий</t>
  </si>
  <si>
    <t>Ведомственная структура расходов бюджета  сельского поселения по главным распорядителям бюджетных средств, разделам, подразделам и (или) целевым статьям, группам (группам и подгруппам) видов расходов классификации расходов бюджетов на 2018 год и плановый период  2019 и 2020 годов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</si>
  <si>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на 2018 год и плановый период 2019 и 2020 годов</t>
  </si>
  <si>
    <t>Иные межбюджетные трансферты на осуществление полномочий на администирование по реализации меропрития  по благоустройству и общественных территорий (администрирование)</t>
  </si>
  <si>
    <t>Инык межбюджетные трансферты</t>
  </si>
  <si>
    <t>Иные межбюджетные трансферты на осуществление полномочий на администирование по реализации мероприятий по благоустройству  общественных территорий (администрирование)</t>
  </si>
  <si>
    <t>Иные межбюджетные трансферты на осуществление полномочий в сфере культуры (администрирование)</t>
  </si>
  <si>
    <t>от 18.12.2017 года № 20</t>
  </si>
  <si>
    <t>Возмещение расходов по уплате государственной пошлины</t>
  </si>
  <si>
    <t>97 0 00 21310</t>
  </si>
  <si>
    <t>Исполнение судебных актов</t>
  </si>
  <si>
    <t>830</t>
  </si>
  <si>
    <t>к решению Совета сельского поселения Девятинское</t>
  </si>
  <si>
    <t>"О внесении изменений в решение</t>
  </si>
  <si>
    <t xml:space="preserve"> "О бюджете сельского поселения Девятинское</t>
  </si>
  <si>
    <t>Совета сельского поселения Девятинское от 18.12.2017 №20</t>
  </si>
  <si>
    <t>на 2018 год и плановый период 2019 и 2020 годов""</t>
  </si>
  <si>
    <t>( с изменениями и дополнениями)</t>
  </si>
  <si>
    <t>76 9 00 64010</t>
  </si>
  <si>
    <t>76 9 00 00000</t>
  </si>
  <si>
    <t>76 9  00 00000</t>
  </si>
  <si>
    <t>от  05.03.2018 года №8</t>
  </si>
  <si>
    <t>от 05.03.2018 года №8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</si>
</sst>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 ;[Red]\-#,##0.0\ "/>
    <numFmt numFmtId="194" formatCode="0.000"/>
    <numFmt numFmtId="195" formatCode="#,##0.0"/>
    <numFmt numFmtId="196" formatCode="#,##0.0;[Red]\-#,##0.0"/>
    <numFmt numFmtId="197" formatCode="#,##0.000"/>
    <numFmt numFmtId="198" formatCode="#,##0.0000"/>
    <numFmt numFmtId="199" formatCode="#,##0.00000"/>
    <numFmt numFmtId="200" formatCode="00"/>
    <numFmt numFmtId="201" formatCode="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6" fillId="0" borderId="0" xfId="93">
      <alignment/>
      <protection/>
    </xf>
    <xf numFmtId="0" fontId="22" fillId="0" borderId="0" xfId="93" applyFont="1">
      <alignment/>
      <protection/>
    </xf>
    <xf numFmtId="0" fontId="6" fillId="0" borderId="0" xfId="93" applyBorder="1">
      <alignment/>
      <protection/>
    </xf>
    <xf numFmtId="0" fontId="22" fillId="0" borderId="10" xfId="93" applyFont="1" applyBorder="1" applyAlignment="1">
      <alignment horizontal="center" wrapText="1"/>
      <protection/>
    </xf>
    <xf numFmtId="0" fontId="24" fillId="0" borderId="10" xfId="93" applyFont="1" applyBorder="1" applyAlignment="1">
      <alignment horizontal="center"/>
      <protection/>
    </xf>
    <xf numFmtId="49" fontId="24" fillId="0" borderId="10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/>
      <protection/>
    </xf>
    <xf numFmtId="2" fontId="6" fillId="0" borderId="0" xfId="93" applyNumberFormat="1">
      <alignment/>
      <protection/>
    </xf>
    <xf numFmtId="192" fontId="6" fillId="0" borderId="0" xfId="93" applyNumberFormat="1">
      <alignment/>
      <protection/>
    </xf>
    <xf numFmtId="0" fontId="22" fillId="0" borderId="10" xfId="93" applyFont="1" applyBorder="1" applyAlignment="1">
      <alignment horizontal="center"/>
      <protection/>
    </xf>
    <xf numFmtId="49" fontId="22" fillId="0" borderId="0" xfId="93" applyNumberFormat="1" applyFont="1" applyBorder="1" applyAlignment="1">
      <alignment horizontal="center"/>
      <protection/>
    </xf>
    <xf numFmtId="2" fontId="6" fillId="0" borderId="0" xfId="93" applyNumberFormat="1" applyBorder="1">
      <alignment/>
      <protection/>
    </xf>
    <xf numFmtId="0" fontId="22" fillId="0" borderId="10" xfId="93" applyFont="1" applyBorder="1">
      <alignment/>
      <protection/>
    </xf>
    <xf numFmtId="0" fontId="22" fillId="0" borderId="11" xfId="93" applyFont="1" applyBorder="1" applyAlignment="1">
      <alignment horizontal="center" wrapText="1"/>
      <protection/>
    </xf>
    <xf numFmtId="0" fontId="6" fillId="0" borderId="10" xfId="93" applyBorder="1">
      <alignment/>
      <protection/>
    </xf>
    <xf numFmtId="49" fontId="25" fillId="0" borderId="10" xfId="93" applyNumberFormat="1" applyFont="1" applyBorder="1" applyAlignment="1">
      <alignment horizontal="center"/>
      <protection/>
    </xf>
    <xf numFmtId="49" fontId="22" fillId="0" borderId="12" xfId="93" applyNumberFormat="1" applyFont="1" applyBorder="1" applyAlignment="1">
      <alignment horizontal="center"/>
      <protection/>
    </xf>
    <xf numFmtId="49" fontId="22" fillId="0" borderId="13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 wrapText="1"/>
      <protection/>
    </xf>
    <xf numFmtId="49" fontId="22" fillId="0" borderId="11" xfId="93" applyNumberFormat="1" applyFont="1" applyBorder="1" applyAlignment="1">
      <alignment horizontal="center"/>
      <protection/>
    </xf>
    <xf numFmtId="49" fontId="22" fillId="0" borderId="10" xfId="93" applyNumberFormat="1" applyFont="1" applyFill="1" applyBorder="1" applyAlignment="1">
      <alignment horizontal="center" wrapText="1"/>
      <protection/>
    </xf>
    <xf numFmtId="49" fontId="22" fillId="0" borderId="14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 vertical="center" wrapText="1"/>
      <protection/>
    </xf>
    <xf numFmtId="0" fontId="22" fillId="0" borderId="12" xfId="93" applyFont="1" applyBorder="1" applyAlignment="1">
      <alignment horizontal="center"/>
      <protection/>
    </xf>
    <xf numFmtId="0" fontId="22" fillId="24" borderId="10" xfId="93" applyFont="1" applyFill="1" applyBorder="1" applyAlignment="1">
      <alignment horizontal="center"/>
      <protection/>
    </xf>
    <xf numFmtId="49" fontId="22" fillId="24" borderId="10" xfId="93" applyNumberFormat="1" applyFont="1" applyFill="1" applyBorder="1" applyAlignment="1">
      <alignment horizontal="center"/>
      <protection/>
    </xf>
    <xf numFmtId="0" fontId="22" fillId="0" borderId="0" xfId="93" applyFont="1" applyAlignment="1">
      <alignment horizontal="right"/>
      <protection/>
    </xf>
    <xf numFmtId="192" fontId="24" fillId="0" borderId="10" xfId="93" applyNumberFormat="1" applyFont="1" applyBorder="1" applyAlignment="1">
      <alignment horizontal="center"/>
      <protection/>
    </xf>
    <xf numFmtId="192" fontId="22" fillId="0" borderId="10" xfId="93" applyNumberFormat="1" applyFont="1" applyBorder="1" applyAlignment="1">
      <alignment horizontal="center"/>
      <protection/>
    </xf>
    <xf numFmtId="192" fontId="22" fillId="24" borderId="10" xfId="93" applyNumberFormat="1" applyFont="1" applyFill="1" applyBorder="1" applyAlignment="1">
      <alignment horizontal="center"/>
      <protection/>
    </xf>
    <xf numFmtId="0" fontId="24" fillId="24" borderId="10" xfId="93" applyFont="1" applyFill="1" applyBorder="1" applyAlignment="1">
      <alignment horizontal="center"/>
      <protection/>
    </xf>
    <xf numFmtId="192" fontId="24" fillId="24" borderId="10" xfId="93" applyNumberFormat="1" applyFont="1" applyFill="1" applyBorder="1" applyAlignment="1">
      <alignment horizontal="center"/>
      <protection/>
    </xf>
    <xf numFmtId="192" fontId="22" fillId="0" borderId="10" xfId="93" applyNumberFormat="1" applyFont="1" applyFill="1" applyBorder="1" applyAlignment="1">
      <alignment horizontal="center"/>
      <protection/>
    </xf>
    <xf numFmtId="0" fontId="22" fillId="0" borderId="10" xfId="93" applyFont="1" applyFill="1" applyBorder="1" applyAlignment="1">
      <alignment horizontal="center"/>
      <protection/>
    </xf>
    <xf numFmtId="192" fontId="22" fillId="0" borderId="12" xfId="93" applyNumberFormat="1" applyFont="1" applyFill="1" applyBorder="1" applyAlignment="1">
      <alignment horizontal="center"/>
      <protection/>
    </xf>
    <xf numFmtId="49" fontId="22" fillId="0" borderId="10" xfId="93" applyNumberFormat="1" applyFont="1" applyFill="1" applyBorder="1" applyAlignment="1">
      <alignment horizontal="center"/>
      <protection/>
    </xf>
    <xf numFmtId="0" fontId="26" fillId="0" borderId="10" xfId="93" applyFont="1" applyBorder="1">
      <alignment/>
      <protection/>
    </xf>
    <xf numFmtId="0" fontId="22" fillId="0" borderId="10" xfId="93" applyFont="1" applyBorder="1" applyAlignment="1">
      <alignment horizontal="center" vertical="center"/>
      <protection/>
    </xf>
    <xf numFmtId="0" fontId="22" fillId="0" borderId="10" xfId="93" applyFont="1" applyBorder="1" applyAlignment="1">
      <alignment horizontal="center" vertical="center" wrapText="1"/>
      <protection/>
    </xf>
    <xf numFmtId="0" fontId="6" fillId="0" borderId="0" xfId="93" applyFont="1">
      <alignment/>
      <protection/>
    </xf>
    <xf numFmtId="0" fontId="6" fillId="0" borderId="10" xfId="93" applyFont="1" applyBorder="1" applyAlignment="1">
      <alignment horizontal="center"/>
      <protection/>
    </xf>
    <xf numFmtId="49" fontId="30" fillId="0" borderId="10" xfId="93" applyNumberFormat="1" applyFont="1" applyBorder="1" applyAlignment="1">
      <alignment horizontal="center"/>
      <protection/>
    </xf>
    <xf numFmtId="192" fontId="30" fillId="0" borderId="10" xfId="93" applyNumberFormat="1" applyFont="1" applyBorder="1" applyAlignment="1">
      <alignment horizontal="center"/>
      <protection/>
    </xf>
    <xf numFmtId="192" fontId="30" fillId="24" borderId="10" xfId="93" applyNumberFormat="1" applyFont="1" applyFill="1" applyBorder="1" applyAlignment="1">
      <alignment horizontal="center"/>
      <protection/>
    </xf>
    <xf numFmtId="192" fontId="33" fillId="0" borderId="10" xfId="93" applyNumberFormat="1" applyFont="1" applyBorder="1" applyAlignment="1">
      <alignment horizontal="center"/>
      <protection/>
    </xf>
    <xf numFmtId="49" fontId="22" fillId="0" borderId="15" xfId="93" applyNumberFormat="1" applyFont="1" applyBorder="1" applyAlignment="1">
      <alignment horizontal="center"/>
      <protection/>
    </xf>
    <xf numFmtId="0" fontId="34" fillId="0" borderId="0" xfId="90" applyNumberFormat="1" applyFont="1" applyFill="1" applyAlignment="1" applyProtection="1">
      <alignment vertical="center" wrapText="1"/>
      <protection hidden="1"/>
    </xf>
    <xf numFmtId="0" fontId="23" fillId="0" borderId="0" xfId="93" applyFont="1" applyFill="1" applyAlignment="1">
      <alignment horizontal="center" wrapText="1"/>
      <protection/>
    </xf>
    <xf numFmtId="0" fontId="23" fillId="0" borderId="0" xfId="90" applyNumberFormat="1" applyFont="1" applyFill="1" applyAlignment="1" applyProtection="1">
      <alignment horizontal="center" vertical="center" wrapText="1"/>
      <protection hidden="1"/>
    </xf>
    <xf numFmtId="0" fontId="34" fillId="0" borderId="0" xfId="90" applyNumberFormat="1" applyFont="1" applyFill="1" applyAlignment="1" applyProtection="1">
      <alignment horizontal="center" vertical="center" wrapText="1"/>
      <protection hidden="1"/>
    </xf>
    <xf numFmtId="2" fontId="22" fillId="24" borderId="10" xfId="93" applyNumberFormat="1" applyFont="1" applyFill="1" applyBorder="1" applyAlignment="1">
      <alignment horizontal="center"/>
      <protection/>
    </xf>
    <xf numFmtId="0" fontId="6" fillId="0" borderId="10" xfId="93" applyBorder="1" applyAlignment="1">
      <alignment horizontal="center"/>
      <protection/>
    </xf>
    <xf numFmtId="192" fontId="6" fillId="0" borderId="10" xfId="93" applyNumberFormat="1" applyBorder="1" applyAlignment="1">
      <alignment horizontal="center"/>
      <protection/>
    </xf>
    <xf numFmtId="2" fontId="22" fillId="0" borderId="10" xfId="93" applyNumberFormat="1" applyFont="1" applyBorder="1" applyAlignment="1">
      <alignment horizontal="center"/>
      <protection/>
    </xf>
    <xf numFmtId="49" fontId="22" fillId="0" borderId="14" xfId="93" applyNumberFormat="1" applyFont="1" applyBorder="1" applyAlignment="1">
      <alignment horizontal="center" vertical="center" wrapText="1"/>
      <protection/>
    </xf>
    <xf numFmtId="0" fontId="30" fillId="0" borderId="10" xfId="93" applyFont="1" applyBorder="1" applyAlignment="1">
      <alignment horizontal="center"/>
      <protection/>
    </xf>
    <xf numFmtId="0" fontId="6" fillId="0" borderId="0" xfId="93" applyBorder="1" applyAlignment="1">
      <alignment wrapText="1"/>
      <protection/>
    </xf>
    <xf numFmtId="0" fontId="22" fillId="0" borderId="13" xfId="93" applyFont="1" applyBorder="1" applyAlignment="1">
      <alignment horizontal="left" wrapText="1"/>
      <protection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3" fillId="0" borderId="13" xfId="93" applyFont="1" applyBorder="1" applyAlignment="1">
      <alignment horizontal="justify" wrapText="1"/>
      <protection/>
    </xf>
    <xf numFmtId="0" fontId="24" fillId="0" borderId="16" xfId="93" applyFont="1" applyBorder="1" applyAlignment="1">
      <alignment horizontal="justify" wrapText="1"/>
      <protection/>
    </xf>
    <xf numFmtId="0" fontId="24" fillId="0" borderId="11" xfId="93" applyFont="1" applyBorder="1" applyAlignment="1">
      <alignment horizontal="justify" wrapText="1"/>
      <protection/>
    </xf>
    <xf numFmtId="0" fontId="22" fillId="0" borderId="13" xfId="93" applyFont="1" applyBorder="1" applyAlignment="1">
      <alignment wrapText="1"/>
      <protection/>
    </xf>
    <xf numFmtId="0" fontId="22" fillId="0" borderId="16" xfId="93" applyFont="1" applyBorder="1" applyAlignment="1">
      <alignment wrapText="1"/>
      <protection/>
    </xf>
    <xf numFmtId="0" fontId="22" fillId="0" borderId="11" xfId="93" applyFont="1" applyBorder="1" applyAlignment="1">
      <alignment wrapText="1"/>
      <protection/>
    </xf>
    <xf numFmtId="0" fontId="24" fillId="0" borderId="13" xfId="93" applyFont="1" applyBorder="1" applyAlignment="1">
      <alignment horizontal="left" wrapText="1"/>
      <protection/>
    </xf>
    <xf numFmtId="0" fontId="24" fillId="0" borderId="16" xfId="93" applyFont="1" applyBorder="1" applyAlignment="1">
      <alignment horizontal="left" wrapText="1"/>
      <protection/>
    </xf>
    <xf numFmtId="0" fontId="24" fillId="0" borderId="11" xfId="93" applyFont="1" applyBorder="1" applyAlignment="1">
      <alignment horizontal="left" wrapText="1"/>
      <protection/>
    </xf>
    <xf numFmtId="0" fontId="6" fillId="0" borderId="0" xfId="93" applyBorder="1" applyAlignment="1">
      <alignment/>
      <protection/>
    </xf>
    <xf numFmtId="0" fontId="22" fillId="0" borderId="16" xfId="93" applyFont="1" applyBorder="1" applyAlignment="1">
      <alignment horizontal="left" wrapText="1"/>
      <protection/>
    </xf>
    <xf numFmtId="0" fontId="22" fillId="0" borderId="11" xfId="93" applyFont="1" applyBorder="1" applyAlignment="1">
      <alignment horizontal="left" wrapText="1"/>
      <protection/>
    </xf>
    <xf numFmtId="0" fontId="24" fillId="0" borderId="10" xfId="93" applyFont="1" applyBorder="1" applyAlignment="1">
      <alignment wrapText="1"/>
      <protection/>
    </xf>
    <xf numFmtId="0" fontId="30" fillId="0" borderId="13" xfId="93" applyFont="1" applyBorder="1" applyAlignment="1">
      <alignment horizontal="justify" wrapText="1"/>
      <protection/>
    </xf>
    <xf numFmtId="0" fontId="30" fillId="0" borderId="16" xfId="93" applyFont="1" applyBorder="1" applyAlignment="1">
      <alignment horizontal="justify" wrapText="1"/>
      <protection/>
    </xf>
    <xf numFmtId="0" fontId="30" fillId="0" borderId="11" xfId="93" applyFont="1" applyBorder="1" applyAlignment="1">
      <alignment horizontal="justify" wrapText="1"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22" fillId="0" borderId="10" xfId="93" applyFont="1" applyBorder="1" applyAlignment="1">
      <alignment wrapText="1"/>
      <protection/>
    </xf>
    <xf numFmtId="0" fontId="30" fillId="0" borderId="13" xfId="93" applyFont="1" applyBorder="1" applyAlignment="1">
      <alignment wrapText="1"/>
      <protection/>
    </xf>
    <xf numFmtId="0" fontId="30" fillId="0" borderId="16" xfId="93" applyFont="1" applyBorder="1" applyAlignment="1">
      <alignment wrapText="1"/>
      <protection/>
    </xf>
    <xf numFmtId="0" fontId="30" fillId="0" borderId="11" xfId="93" applyFont="1" applyBorder="1" applyAlignment="1">
      <alignment wrapText="1"/>
      <protection/>
    </xf>
    <xf numFmtId="0" fontId="22" fillId="0" borderId="10" xfId="93" applyFont="1" applyBorder="1" applyAlignment="1">
      <alignment horizontal="justify" wrapText="1"/>
      <protection/>
    </xf>
    <xf numFmtId="0" fontId="22" fillId="0" borderId="13" xfId="93" applyFont="1" applyBorder="1" applyAlignment="1">
      <alignment horizontal="justify" wrapText="1"/>
      <protection/>
    </xf>
    <xf numFmtId="0" fontId="6" fillId="0" borderId="16" xfId="93" applyFont="1" applyBorder="1" applyAlignment="1">
      <alignment horizontal="justify" wrapText="1"/>
      <protection/>
    </xf>
    <xf numFmtId="0" fontId="6" fillId="0" borderId="11" xfId="93" applyFont="1" applyBorder="1" applyAlignment="1">
      <alignment horizontal="justify" wrapText="1"/>
      <protection/>
    </xf>
    <xf numFmtId="0" fontId="22" fillId="0" borderId="16" xfId="93" applyFont="1" applyBorder="1" applyAlignment="1">
      <alignment horizontal="justify" wrapText="1"/>
      <protection/>
    </xf>
    <xf numFmtId="0" fontId="22" fillId="0" borderId="11" xfId="93" applyFont="1" applyBorder="1" applyAlignment="1">
      <alignment horizontal="justify" wrapText="1"/>
      <protection/>
    </xf>
    <xf numFmtId="0" fontId="30" fillId="0" borderId="13" xfId="93" applyFont="1" applyBorder="1" applyAlignment="1">
      <alignment horizontal="left" wrapText="1"/>
      <protection/>
    </xf>
    <xf numFmtId="0" fontId="30" fillId="0" borderId="16" xfId="93" applyFont="1" applyBorder="1" applyAlignment="1">
      <alignment horizontal="left" wrapText="1"/>
      <protection/>
    </xf>
    <xf numFmtId="0" fontId="30" fillId="0" borderId="11" xfId="93" applyFont="1" applyBorder="1" applyAlignment="1">
      <alignment horizontal="left" wrapText="1"/>
      <protection/>
    </xf>
    <xf numFmtId="0" fontId="6" fillId="0" borderId="16" xfId="93" applyBorder="1" applyAlignment="1">
      <alignment wrapText="1"/>
      <protection/>
    </xf>
    <xf numFmtId="0" fontId="6" fillId="0" borderId="11" xfId="93" applyBorder="1" applyAlignment="1">
      <alignment wrapText="1"/>
      <protection/>
    </xf>
    <xf numFmtId="0" fontId="31" fillId="0" borderId="16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23" fillId="0" borderId="0" xfId="93" applyFont="1" applyFill="1" applyAlignment="1">
      <alignment horizontal="center" wrapText="1"/>
      <protection/>
    </xf>
    <xf numFmtId="0" fontId="22" fillId="0" borderId="10" xfId="93" applyFont="1" applyBorder="1" applyAlignment="1">
      <alignment horizontal="center"/>
      <protection/>
    </xf>
    <xf numFmtId="0" fontId="24" fillId="0" borderId="13" xfId="93" applyFont="1" applyBorder="1" applyAlignment="1">
      <alignment horizontal="left"/>
      <protection/>
    </xf>
    <xf numFmtId="0" fontId="24" fillId="0" borderId="16" xfId="93" applyFont="1" applyBorder="1" applyAlignment="1">
      <alignment horizontal="left"/>
      <protection/>
    </xf>
    <xf numFmtId="0" fontId="24" fillId="0" borderId="11" xfId="93" applyFont="1" applyBorder="1" applyAlignment="1">
      <alignment horizontal="left"/>
      <protection/>
    </xf>
    <xf numFmtId="0" fontId="6" fillId="0" borderId="10" xfId="93" applyBorder="1" applyAlignment="1">
      <alignment horizontal="center"/>
      <protection/>
    </xf>
    <xf numFmtId="0" fontId="22" fillId="0" borderId="12" xfId="93" applyFont="1" applyBorder="1" applyAlignment="1">
      <alignment horizontal="center" vertical="center"/>
      <protection/>
    </xf>
    <xf numFmtId="0" fontId="22" fillId="0" borderId="14" xfId="93" applyFont="1" applyBorder="1" applyAlignment="1">
      <alignment horizontal="center" vertical="center"/>
      <protection/>
    </xf>
    <xf numFmtId="0" fontId="22" fillId="0" borderId="17" xfId="93" applyFont="1" applyBorder="1" applyAlignment="1">
      <alignment horizontal="center" vertical="center"/>
      <protection/>
    </xf>
    <xf numFmtId="0" fontId="22" fillId="0" borderId="18" xfId="93" applyFont="1" applyBorder="1" applyAlignment="1">
      <alignment horizontal="center" vertical="center"/>
      <protection/>
    </xf>
    <xf numFmtId="0" fontId="22" fillId="0" borderId="19" xfId="93" applyFont="1" applyBorder="1" applyAlignment="1">
      <alignment horizontal="center" vertical="center"/>
      <protection/>
    </xf>
    <xf numFmtId="0" fontId="22" fillId="0" borderId="20" xfId="93" applyFont="1" applyBorder="1" applyAlignment="1">
      <alignment horizontal="center" vertical="center"/>
      <protection/>
    </xf>
    <xf numFmtId="0" fontId="22" fillId="0" borderId="21" xfId="93" applyFont="1" applyBorder="1" applyAlignment="1">
      <alignment horizontal="center" vertical="center"/>
      <protection/>
    </xf>
    <xf numFmtId="0" fontId="22" fillId="0" borderId="22" xfId="93" applyFont="1" applyBorder="1" applyAlignment="1">
      <alignment horizontal="center" vertical="center"/>
      <protection/>
    </xf>
    <xf numFmtId="0" fontId="22" fillId="0" borderId="0" xfId="93" applyFont="1" applyAlignment="1">
      <alignment horizontal="right"/>
      <protection/>
    </xf>
    <xf numFmtId="0" fontId="22" fillId="0" borderId="13" xfId="93" applyFont="1" applyBorder="1" applyAlignment="1">
      <alignment horizontal="left"/>
      <protection/>
    </xf>
    <xf numFmtId="0" fontId="22" fillId="0" borderId="16" xfId="93" applyFont="1" applyBorder="1" applyAlignment="1">
      <alignment horizontal="left"/>
      <protection/>
    </xf>
    <xf numFmtId="0" fontId="22" fillId="0" borderId="11" xfId="93" applyFont="1" applyBorder="1" applyAlignment="1">
      <alignment horizontal="left"/>
      <protection/>
    </xf>
    <xf numFmtId="0" fontId="24" fillId="0" borderId="10" xfId="93" applyFont="1" applyBorder="1" applyAlignment="1">
      <alignment horizontal="left"/>
      <protection/>
    </xf>
    <xf numFmtId="0" fontId="23" fillId="0" borderId="0" xfId="90" applyNumberFormat="1" applyFont="1" applyFill="1" applyAlignment="1" applyProtection="1">
      <alignment horizontal="center" vertical="center" wrapText="1"/>
      <protection hidden="1"/>
    </xf>
    <xf numFmtId="0" fontId="22" fillId="0" borderId="17" xfId="93" applyFont="1" applyBorder="1" applyAlignment="1">
      <alignment horizontal="left" wrapText="1"/>
      <protection/>
    </xf>
    <xf numFmtId="0" fontId="22" fillId="0" borderId="18" xfId="93" applyFont="1" applyBorder="1" applyAlignment="1">
      <alignment horizontal="left" wrapText="1"/>
      <protection/>
    </xf>
    <xf numFmtId="0" fontId="22" fillId="0" borderId="19" xfId="93" applyFont="1" applyBorder="1" applyAlignment="1">
      <alignment horizontal="left" wrapText="1"/>
      <protection/>
    </xf>
    <xf numFmtId="0" fontId="24" fillId="0" borderId="13" xfId="93" applyFont="1" applyFill="1" applyBorder="1" applyAlignment="1">
      <alignment horizontal="left" wrapText="1"/>
      <protection/>
    </xf>
    <xf numFmtId="0" fontId="24" fillId="0" borderId="16" xfId="93" applyFont="1" applyFill="1" applyBorder="1" applyAlignment="1">
      <alignment horizontal="left" wrapText="1"/>
      <protection/>
    </xf>
    <xf numFmtId="0" fontId="24" fillId="0" borderId="11" xfId="93" applyFont="1" applyFill="1" applyBorder="1" applyAlignment="1">
      <alignment horizontal="left" wrapText="1"/>
      <protection/>
    </xf>
    <xf numFmtId="0" fontId="6" fillId="0" borderId="16" xfId="93" applyFont="1" applyBorder="1" applyAlignment="1">
      <alignment wrapText="1"/>
      <protection/>
    </xf>
    <xf numFmtId="0" fontId="6" fillId="0" borderId="11" xfId="93" applyFont="1" applyBorder="1" applyAlignment="1">
      <alignment wrapText="1"/>
      <protection/>
    </xf>
    <xf numFmtId="0" fontId="22" fillId="0" borderId="13" xfId="93" applyFont="1" applyFill="1" applyBorder="1" applyAlignment="1">
      <alignment wrapText="1"/>
      <protection/>
    </xf>
    <xf numFmtId="0" fontId="22" fillId="0" borderId="16" xfId="93" applyFont="1" applyFill="1" applyBorder="1" applyAlignment="1">
      <alignment wrapText="1"/>
      <protection/>
    </xf>
    <xf numFmtId="0" fontId="22" fillId="0" borderId="11" xfId="93" applyFont="1" applyFill="1" applyBorder="1" applyAlignment="1">
      <alignment wrapText="1"/>
      <protection/>
    </xf>
    <xf numFmtId="0" fontId="22" fillId="0" borderId="13" xfId="93" applyFont="1" applyFill="1" applyBorder="1" applyAlignment="1">
      <alignment horizontal="left" wrapText="1"/>
      <protection/>
    </xf>
    <xf numFmtId="0" fontId="22" fillId="0" borderId="16" xfId="93" applyFont="1" applyFill="1" applyBorder="1" applyAlignment="1">
      <alignment horizontal="left" wrapText="1"/>
      <protection/>
    </xf>
    <xf numFmtId="0" fontId="22" fillId="0" borderId="11" xfId="93" applyFont="1" applyFill="1" applyBorder="1" applyAlignment="1">
      <alignment horizontal="left" wrapText="1"/>
      <protection/>
    </xf>
    <xf numFmtId="0" fontId="27" fillId="0" borderId="13" xfId="93" applyFont="1" applyFill="1" applyBorder="1" applyAlignment="1">
      <alignment wrapText="1"/>
      <protection/>
    </xf>
    <xf numFmtId="0" fontId="28" fillId="0" borderId="16" xfId="93" applyFont="1" applyFill="1" applyBorder="1" applyAlignment="1">
      <alignment wrapText="1"/>
      <protection/>
    </xf>
    <xf numFmtId="0" fontId="28" fillId="0" borderId="11" xfId="93" applyFont="1" applyFill="1" applyBorder="1" applyAlignment="1">
      <alignment wrapText="1"/>
      <protection/>
    </xf>
    <xf numFmtId="0" fontId="22" fillId="24" borderId="13" xfId="93" applyFont="1" applyFill="1" applyBorder="1" applyAlignment="1">
      <alignment horizontal="left" wrapText="1"/>
      <protection/>
    </xf>
    <xf numFmtId="0" fontId="22" fillId="24" borderId="16" xfId="93" applyFont="1" applyFill="1" applyBorder="1" applyAlignment="1">
      <alignment horizontal="left" wrapText="1"/>
      <protection/>
    </xf>
    <xf numFmtId="0" fontId="22" fillId="24" borderId="11" xfId="93" applyFont="1" applyFill="1" applyBorder="1" applyAlignment="1">
      <alignment horizontal="left" wrapText="1"/>
      <protection/>
    </xf>
    <xf numFmtId="0" fontId="32" fillId="0" borderId="12" xfId="93" applyFont="1" applyBorder="1" applyAlignment="1">
      <alignment horizontal="center" vertical="center"/>
      <protection/>
    </xf>
    <xf numFmtId="0" fontId="32" fillId="0" borderId="14" xfId="93" applyFont="1" applyBorder="1" applyAlignment="1">
      <alignment horizontal="center" vertical="center"/>
      <protection/>
    </xf>
    <xf numFmtId="0" fontId="32" fillId="0" borderId="12" xfId="93" applyFont="1" applyBorder="1" applyAlignment="1">
      <alignment horizontal="center" vertical="center" wrapText="1"/>
      <protection/>
    </xf>
    <xf numFmtId="0" fontId="32" fillId="0" borderId="14" xfId="93" applyFont="1" applyBorder="1" applyAlignment="1">
      <alignment horizontal="center" vertical="center" wrapText="1"/>
      <protection/>
    </xf>
    <xf numFmtId="0" fontId="34" fillId="0" borderId="0" xfId="90" applyNumberFormat="1" applyFont="1" applyFill="1" applyAlignment="1" applyProtection="1">
      <alignment horizontal="center" vertical="center" wrapText="1"/>
      <protection hidden="1"/>
    </xf>
    <xf numFmtId="0" fontId="22" fillId="0" borderId="10" xfId="93" applyFont="1" applyBorder="1" applyAlignment="1">
      <alignment horizontal="left" wrapText="1"/>
      <protection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3" xfId="91"/>
    <cellStyle name="Обычный 3" xfId="92"/>
    <cellStyle name="Обычный_Приложения к решению о бюджете на 2014 год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Стиль 1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82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9.140625" style="1" customWidth="1"/>
    <col min="2" max="2" width="6.140625" style="1" customWidth="1"/>
    <col min="3" max="4" width="9.140625" style="1" customWidth="1"/>
    <col min="5" max="5" width="15.8515625" style="1" customWidth="1"/>
    <col min="6" max="6" width="9.00390625" style="1" customWidth="1"/>
    <col min="7" max="7" width="9.8515625" style="1" customWidth="1"/>
    <col min="8" max="8" width="11.140625" style="1" customWidth="1"/>
    <col min="9" max="16384" width="9.140625" style="1" customWidth="1"/>
  </cols>
  <sheetData>
    <row r="1" spans="5:10" ht="12.75">
      <c r="E1" s="27"/>
      <c r="F1" s="27"/>
      <c r="G1" s="27"/>
      <c r="H1" s="27"/>
      <c r="I1" s="27"/>
      <c r="J1" s="27" t="s">
        <v>0</v>
      </c>
    </row>
    <row r="2" spans="5:10" ht="12.75">
      <c r="E2" s="110" t="s">
        <v>196</v>
      </c>
      <c r="F2" s="110"/>
      <c r="G2" s="110"/>
      <c r="H2" s="110"/>
      <c r="I2" s="110"/>
      <c r="J2" s="110"/>
    </row>
    <row r="3" spans="5:10" ht="12.75">
      <c r="E3" s="27"/>
      <c r="F3" s="27"/>
      <c r="G3" s="27"/>
      <c r="H3" s="27"/>
      <c r="I3" s="27"/>
      <c r="J3" s="27" t="s">
        <v>205</v>
      </c>
    </row>
    <row r="4" spans="5:10" ht="12.75">
      <c r="E4" s="27"/>
      <c r="F4" s="27"/>
      <c r="G4" s="110" t="s">
        <v>197</v>
      </c>
      <c r="H4" s="110"/>
      <c r="I4" s="110"/>
      <c r="J4" s="110"/>
    </row>
    <row r="5" spans="5:10" ht="12.75">
      <c r="E5" s="110" t="s">
        <v>199</v>
      </c>
      <c r="F5" s="110"/>
      <c r="G5" s="110"/>
      <c r="H5" s="110"/>
      <c r="I5" s="110"/>
      <c r="J5" s="110"/>
    </row>
    <row r="6" spans="5:10" ht="12.75">
      <c r="E6" s="27"/>
      <c r="F6" s="27"/>
      <c r="G6" s="27"/>
      <c r="H6" s="27"/>
      <c r="I6" s="27"/>
      <c r="J6" s="27" t="s">
        <v>198</v>
      </c>
    </row>
    <row r="7" spans="5:10" ht="12.75">
      <c r="E7" s="27"/>
      <c r="F7" s="27"/>
      <c r="G7" s="27"/>
      <c r="H7" s="27"/>
      <c r="I7" s="27"/>
      <c r="J7" s="27" t="s">
        <v>200</v>
      </c>
    </row>
    <row r="8" spans="8:10" ht="12.75">
      <c r="H8" s="2" t="s">
        <v>201</v>
      </c>
      <c r="J8" s="27"/>
    </row>
    <row r="10" ht="12.75">
      <c r="J10" s="27" t="s">
        <v>83</v>
      </c>
    </row>
    <row r="11" ht="12.75">
      <c r="J11" s="27" t="s">
        <v>1</v>
      </c>
    </row>
    <row r="12" ht="12.75">
      <c r="J12" s="27" t="s">
        <v>2</v>
      </c>
    </row>
    <row r="13" ht="12.75">
      <c r="J13" s="27" t="s">
        <v>167</v>
      </c>
    </row>
    <row r="14" ht="12.75">
      <c r="J14" s="27" t="s">
        <v>166</v>
      </c>
    </row>
    <row r="15" ht="12.75">
      <c r="J15" s="27" t="s">
        <v>191</v>
      </c>
    </row>
    <row r="17" spans="1:8" ht="51.75" customHeight="1">
      <c r="A17" s="96" t="s">
        <v>168</v>
      </c>
      <c r="B17" s="96"/>
      <c r="C17" s="96"/>
      <c r="D17" s="96"/>
      <c r="E17" s="96"/>
      <c r="F17" s="96"/>
      <c r="G17" s="96"/>
      <c r="H17" s="96"/>
    </row>
    <row r="18" spans="1:10" ht="29.25" customHeight="1">
      <c r="A18" s="48"/>
      <c r="B18" s="48"/>
      <c r="C18" s="48"/>
      <c r="D18" s="48"/>
      <c r="E18" s="48"/>
      <c r="F18" s="48"/>
      <c r="G18" s="48"/>
      <c r="H18" s="48"/>
      <c r="J18" s="27" t="s">
        <v>32</v>
      </c>
    </row>
    <row r="19" spans="1:10" ht="12.75">
      <c r="A19" s="104" t="s">
        <v>3</v>
      </c>
      <c r="B19" s="105"/>
      <c r="C19" s="105"/>
      <c r="D19" s="105"/>
      <c r="E19" s="106"/>
      <c r="F19" s="102" t="s">
        <v>4</v>
      </c>
      <c r="G19" s="102" t="s">
        <v>5</v>
      </c>
      <c r="H19" s="101" t="s">
        <v>174</v>
      </c>
      <c r="I19" s="101"/>
      <c r="J19" s="101"/>
    </row>
    <row r="20" spans="1:10" s="40" customFormat="1" ht="12.75">
      <c r="A20" s="107"/>
      <c r="B20" s="108"/>
      <c r="C20" s="108"/>
      <c r="D20" s="108"/>
      <c r="E20" s="109"/>
      <c r="F20" s="103"/>
      <c r="G20" s="103"/>
      <c r="H20" s="4" t="s">
        <v>162</v>
      </c>
      <c r="I20" s="13" t="s">
        <v>163</v>
      </c>
      <c r="J20" s="13" t="s">
        <v>164</v>
      </c>
    </row>
    <row r="21" spans="1:10" s="40" customFormat="1" ht="12.75">
      <c r="A21" s="97">
        <v>1</v>
      </c>
      <c r="B21" s="97"/>
      <c r="C21" s="97"/>
      <c r="D21" s="97"/>
      <c r="E21" s="97"/>
      <c r="F21" s="10">
        <v>2</v>
      </c>
      <c r="G21" s="10">
        <v>3</v>
      </c>
      <c r="H21" s="10">
        <v>4</v>
      </c>
      <c r="I21" s="41">
        <v>5</v>
      </c>
      <c r="J21" s="41">
        <v>6</v>
      </c>
    </row>
    <row r="22" spans="1:10" ht="15.75" customHeight="1">
      <c r="A22" s="98" t="s">
        <v>6</v>
      </c>
      <c r="B22" s="99"/>
      <c r="C22" s="99"/>
      <c r="D22" s="99"/>
      <c r="E22" s="100"/>
      <c r="F22" s="6" t="s">
        <v>7</v>
      </c>
      <c r="G22" s="7"/>
      <c r="H22" s="28">
        <f>H24+H25+H31+H36+H37</f>
        <v>4621.9</v>
      </c>
      <c r="I22" s="28">
        <f>I24+I25+I31+I36+I37</f>
        <v>4386.7</v>
      </c>
      <c r="J22" s="28">
        <f>J24+J25+J31+J36+J37</f>
        <v>4386.7</v>
      </c>
    </row>
    <row r="23" spans="1:10" ht="10.5" customHeight="1" hidden="1">
      <c r="A23" s="58" t="s">
        <v>8</v>
      </c>
      <c r="B23" s="71"/>
      <c r="C23" s="71"/>
      <c r="D23" s="71"/>
      <c r="E23" s="72"/>
      <c r="F23" s="7" t="s">
        <v>7</v>
      </c>
      <c r="G23" s="7" t="s">
        <v>9</v>
      </c>
      <c r="H23" s="29">
        <v>0</v>
      </c>
      <c r="I23" s="13"/>
      <c r="J23" s="13"/>
    </row>
    <row r="24" spans="1:10" ht="28.5" customHeight="1">
      <c r="A24" s="84" t="s">
        <v>10</v>
      </c>
      <c r="B24" s="87"/>
      <c r="C24" s="87"/>
      <c r="D24" s="87"/>
      <c r="E24" s="88"/>
      <c r="F24" s="7" t="s">
        <v>7</v>
      </c>
      <c r="G24" s="7" t="s">
        <v>11</v>
      </c>
      <c r="H24" s="29">
        <v>940</v>
      </c>
      <c r="I24" s="29">
        <v>940</v>
      </c>
      <c r="J24" s="29">
        <v>940</v>
      </c>
    </row>
    <row r="25" spans="1:10" ht="51.75" customHeight="1">
      <c r="A25" s="83" t="s">
        <v>89</v>
      </c>
      <c r="B25" s="83"/>
      <c r="C25" s="83"/>
      <c r="D25" s="83"/>
      <c r="E25" s="83"/>
      <c r="F25" s="7" t="s">
        <v>7</v>
      </c>
      <c r="G25" s="7" t="s">
        <v>12</v>
      </c>
      <c r="H25" s="29">
        <f>3375.5-108.8+18.5+50+155</f>
        <v>3490.2</v>
      </c>
      <c r="I25" s="29">
        <f>3375.5-108.8</f>
        <v>3266.7</v>
      </c>
      <c r="J25" s="29">
        <f>3375.5-108.8</f>
        <v>3266.7</v>
      </c>
    </row>
    <row r="26" spans="1:10" ht="16.5" customHeight="1">
      <c r="A26" s="74" t="s">
        <v>99</v>
      </c>
      <c r="B26" s="75"/>
      <c r="C26" s="75"/>
      <c r="D26" s="75"/>
      <c r="E26" s="76"/>
      <c r="F26" s="42"/>
      <c r="G26" s="42"/>
      <c r="H26" s="43"/>
      <c r="I26" s="13"/>
      <c r="J26" s="13"/>
    </row>
    <row r="27" spans="1:10" ht="14.25" customHeight="1">
      <c r="A27" s="74" t="s">
        <v>72</v>
      </c>
      <c r="B27" s="87"/>
      <c r="C27" s="87"/>
      <c r="D27" s="87"/>
      <c r="E27" s="88"/>
      <c r="F27" s="42" t="s">
        <v>7</v>
      </c>
      <c r="G27" s="42" t="s">
        <v>12</v>
      </c>
      <c r="H27" s="43">
        <f>H28+H29+H30</f>
        <v>57.6</v>
      </c>
      <c r="I27" s="43">
        <f>I28+I29</f>
        <v>39.1</v>
      </c>
      <c r="J27" s="43">
        <f>J28+J29</f>
        <v>39.1</v>
      </c>
    </row>
    <row r="28" spans="1:10" ht="27.75" customHeight="1">
      <c r="A28" s="74" t="s">
        <v>101</v>
      </c>
      <c r="B28" s="87"/>
      <c r="C28" s="87"/>
      <c r="D28" s="87"/>
      <c r="E28" s="88"/>
      <c r="F28" s="42" t="s">
        <v>7</v>
      </c>
      <c r="G28" s="42" t="s">
        <v>12</v>
      </c>
      <c r="H28" s="43">
        <v>24.1</v>
      </c>
      <c r="I28" s="56">
        <v>24.1</v>
      </c>
      <c r="J28" s="56">
        <v>24.1</v>
      </c>
    </row>
    <row r="29" spans="1:10" ht="37.5" customHeight="1">
      <c r="A29" s="89" t="s">
        <v>108</v>
      </c>
      <c r="B29" s="90"/>
      <c r="C29" s="90"/>
      <c r="D29" s="90"/>
      <c r="E29" s="91"/>
      <c r="F29" s="42" t="s">
        <v>7</v>
      </c>
      <c r="G29" s="42" t="s">
        <v>12</v>
      </c>
      <c r="H29" s="43">
        <v>15</v>
      </c>
      <c r="I29" s="43">
        <v>15</v>
      </c>
      <c r="J29" s="43">
        <v>15</v>
      </c>
    </row>
    <row r="30" spans="1:10" ht="54" customHeight="1">
      <c r="A30" s="80" t="s">
        <v>187</v>
      </c>
      <c r="B30" s="81"/>
      <c r="C30" s="81"/>
      <c r="D30" s="81"/>
      <c r="E30" s="82"/>
      <c r="F30" s="42" t="s">
        <v>7</v>
      </c>
      <c r="G30" s="42" t="s">
        <v>12</v>
      </c>
      <c r="H30" s="43">
        <v>18.5</v>
      </c>
      <c r="I30" s="43">
        <v>0</v>
      </c>
      <c r="J30" s="43">
        <v>0</v>
      </c>
    </row>
    <row r="31" spans="1:10" ht="26.25" customHeight="1">
      <c r="A31" s="84" t="s">
        <v>70</v>
      </c>
      <c r="B31" s="87"/>
      <c r="C31" s="87"/>
      <c r="D31" s="87"/>
      <c r="E31" s="88"/>
      <c r="F31" s="7" t="s">
        <v>7</v>
      </c>
      <c r="G31" s="7" t="s">
        <v>36</v>
      </c>
      <c r="H31" s="29">
        <v>140</v>
      </c>
      <c r="I31" s="29">
        <v>140</v>
      </c>
      <c r="J31" s="29">
        <v>140</v>
      </c>
    </row>
    <row r="32" spans="1:10" ht="16.5" customHeight="1">
      <c r="A32" s="74" t="s">
        <v>99</v>
      </c>
      <c r="B32" s="75"/>
      <c r="C32" s="75"/>
      <c r="D32" s="75"/>
      <c r="E32" s="76"/>
      <c r="F32" s="7"/>
      <c r="G32" s="7"/>
      <c r="H32" s="29"/>
      <c r="I32" s="10"/>
      <c r="J32" s="10"/>
    </row>
    <row r="33" spans="1:10" ht="15.75" customHeight="1">
      <c r="A33" s="74" t="s">
        <v>72</v>
      </c>
      <c r="B33" s="75"/>
      <c r="C33" s="75"/>
      <c r="D33" s="75"/>
      <c r="E33" s="76"/>
      <c r="F33" s="42" t="s">
        <v>7</v>
      </c>
      <c r="G33" s="42" t="s">
        <v>36</v>
      </c>
      <c r="H33" s="43">
        <f>H34+H35</f>
        <v>140</v>
      </c>
      <c r="I33" s="43">
        <f>I34+I35</f>
        <v>140</v>
      </c>
      <c r="J33" s="43">
        <f>J34+J35</f>
        <v>140</v>
      </c>
    </row>
    <row r="34" spans="1:10" ht="66" customHeight="1" hidden="1">
      <c r="A34" s="89" t="s">
        <v>90</v>
      </c>
      <c r="B34" s="94"/>
      <c r="C34" s="94"/>
      <c r="D34" s="94"/>
      <c r="E34" s="95"/>
      <c r="F34" s="42" t="s">
        <v>7</v>
      </c>
      <c r="G34" s="42" t="s">
        <v>36</v>
      </c>
      <c r="H34" s="43"/>
      <c r="I34" s="10"/>
      <c r="J34" s="10"/>
    </row>
    <row r="35" spans="1:10" ht="38.25" customHeight="1">
      <c r="A35" s="89" t="s">
        <v>74</v>
      </c>
      <c r="B35" s="90"/>
      <c r="C35" s="90"/>
      <c r="D35" s="90"/>
      <c r="E35" s="91"/>
      <c r="F35" s="42" t="s">
        <v>7</v>
      </c>
      <c r="G35" s="42" t="s">
        <v>36</v>
      </c>
      <c r="H35" s="43">
        <v>140</v>
      </c>
      <c r="I35" s="29">
        <v>140</v>
      </c>
      <c r="J35" s="29">
        <v>140</v>
      </c>
    </row>
    <row r="36" spans="1:10" ht="12.75" customHeight="1">
      <c r="A36" s="84" t="s">
        <v>13</v>
      </c>
      <c r="B36" s="85"/>
      <c r="C36" s="85"/>
      <c r="D36" s="85"/>
      <c r="E36" s="86"/>
      <c r="F36" s="7" t="s">
        <v>7</v>
      </c>
      <c r="G36" s="7" t="s">
        <v>14</v>
      </c>
      <c r="H36" s="29">
        <v>10</v>
      </c>
      <c r="I36" s="29">
        <v>10</v>
      </c>
      <c r="J36" s="54">
        <v>10</v>
      </c>
    </row>
    <row r="37" spans="1:10" ht="15.75" customHeight="1">
      <c r="A37" s="83" t="s">
        <v>15</v>
      </c>
      <c r="B37" s="83"/>
      <c r="C37" s="83"/>
      <c r="D37" s="83"/>
      <c r="E37" s="83"/>
      <c r="F37" s="7" t="s">
        <v>7</v>
      </c>
      <c r="G37" s="7" t="s">
        <v>16</v>
      </c>
      <c r="H37" s="30">
        <f>30+11.7</f>
        <v>41.7</v>
      </c>
      <c r="I37" s="29">
        <v>30</v>
      </c>
      <c r="J37" s="29">
        <v>30</v>
      </c>
    </row>
    <row r="38" spans="1:10" ht="12.75" customHeight="1">
      <c r="A38" s="67" t="s">
        <v>17</v>
      </c>
      <c r="B38" s="68"/>
      <c r="C38" s="68"/>
      <c r="D38" s="68"/>
      <c r="E38" s="69"/>
      <c r="F38" s="6" t="s">
        <v>11</v>
      </c>
      <c r="G38" s="7"/>
      <c r="H38" s="31">
        <f>H39</f>
        <v>214.2</v>
      </c>
      <c r="I38" s="31">
        <f>I39</f>
        <v>216.5</v>
      </c>
      <c r="J38" s="31">
        <f>J39</f>
        <v>224.5</v>
      </c>
    </row>
    <row r="39" spans="1:10" ht="12.75" customHeight="1">
      <c r="A39" s="79" t="s">
        <v>62</v>
      </c>
      <c r="B39" s="79"/>
      <c r="C39" s="79"/>
      <c r="D39" s="79"/>
      <c r="E39" s="79"/>
      <c r="F39" s="7" t="s">
        <v>11</v>
      </c>
      <c r="G39" s="7" t="s">
        <v>9</v>
      </c>
      <c r="H39" s="25">
        <v>214.2</v>
      </c>
      <c r="I39" s="10">
        <v>216.5</v>
      </c>
      <c r="J39" s="10">
        <v>224.5</v>
      </c>
    </row>
    <row r="40" spans="1:10" ht="26.25" customHeight="1">
      <c r="A40" s="67" t="s">
        <v>18</v>
      </c>
      <c r="B40" s="68"/>
      <c r="C40" s="68"/>
      <c r="D40" s="68"/>
      <c r="E40" s="69"/>
      <c r="F40" s="6" t="s">
        <v>9</v>
      </c>
      <c r="G40" s="7"/>
      <c r="H40" s="32">
        <f>H41</f>
        <v>30</v>
      </c>
      <c r="I40" s="32">
        <f>I41</f>
        <v>10</v>
      </c>
      <c r="J40" s="32">
        <f>J41</f>
        <v>10</v>
      </c>
    </row>
    <row r="41" spans="1:10" ht="11.25" customHeight="1">
      <c r="A41" s="79" t="s">
        <v>20</v>
      </c>
      <c r="B41" s="79"/>
      <c r="C41" s="79"/>
      <c r="D41" s="79"/>
      <c r="E41" s="79"/>
      <c r="F41" s="7" t="s">
        <v>9</v>
      </c>
      <c r="G41" s="7" t="s">
        <v>21</v>
      </c>
      <c r="H41" s="51">
        <f>60-30</f>
        <v>30</v>
      </c>
      <c r="I41" s="54">
        <v>10</v>
      </c>
      <c r="J41" s="54">
        <v>10</v>
      </c>
    </row>
    <row r="42" spans="1:10" ht="15.75" customHeight="1" hidden="1">
      <c r="A42" s="74" t="s">
        <v>99</v>
      </c>
      <c r="B42" s="75"/>
      <c r="C42" s="75"/>
      <c r="D42" s="75"/>
      <c r="E42" s="76"/>
      <c r="F42" s="7"/>
      <c r="G42" s="7"/>
      <c r="H42" s="30"/>
      <c r="I42" s="52"/>
      <c r="J42" s="52"/>
    </row>
    <row r="43" spans="1:10" ht="12.75" customHeight="1" hidden="1">
      <c r="A43" s="74" t="s">
        <v>72</v>
      </c>
      <c r="B43" s="75"/>
      <c r="C43" s="75"/>
      <c r="D43" s="75"/>
      <c r="E43" s="76"/>
      <c r="F43" s="42" t="s">
        <v>12</v>
      </c>
      <c r="G43" s="42" t="s">
        <v>19</v>
      </c>
      <c r="H43" s="44"/>
      <c r="I43" s="52"/>
      <c r="J43" s="52"/>
    </row>
    <row r="44" spans="1:10" ht="56.25" customHeight="1" hidden="1">
      <c r="A44" s="74" t="s">
        <v>71</v>
      </c>
      <c r="B44" s="75"/>
      <c r="C44" s="75"/>
      <c r="D44" s="75"/>
      <c r="E44" s="76"/>
      <c r="F44" s="42" t="s">
        <v>12</v>
      </c>
      <c r="G44" s="42" t="s">
        <v>19</v>
      </c>
      <c r="H44" s="44"/>
      <c r="I44" s="52"/>
      <c r="J44" s="52"/>
    </row>
    <row r="45" spans="1:10" ht="14.25" customHeight="1">
      <c r="A45" s="67" t="s">
        <v>24</v>
      </c>
      <c r="B45" s="68"/>
      <c r="C45" s="68"/>
      <c r="D45" s="68"/>
      <c r="E45" s="69"/>
      <c r="F45" s="6" t="s">
        <v>25</v>
      </c>
      <c r="G45" s="7"/>
      <c r="H45" s="32">
        <f>H46+H47+H50</f>
        <v>1603.5</v>
      </c>
      <c r="I45" s="32">
        <f>I46+I47</f>
        <v>1673.5</v>
      </c>
      <c r="J45" s="32">
        <f>J46+J47</f>
        <v>1673.5</v>
      </c>
    </row>
    <row r="46" spans="1:10" ht="15" customHeight="1">
      <c r="A46" s="58" t="s">
        <v>147</v>
      </c>
      <c r="B46" s="71"/>
      <c r="C46" s="71"/>
      <c r="D46" s="71"/>
      <c r="E46" s="72"/>
      <c r="F46" s="6" t="s">
        <v>25</v>
      </c>
      <c r="G46" s="7" t="s">
        <v>11</v>
      </c>
      <c r="H46" s="30">
        <v>173.5</v>
      </c>
      <c r="I46" s="10">
        <v>173.5</v>
      </c>
      <c r="J46" s="10">
        <v>173.5</v>
      </c>
    </row>
    <row r="47" spans="1:10" ht="14.25" customHeight="1">
      <c r="A47" s="58" t="s">
        <v>26</v>
      </c>
      <c r="B47" s="77"/>
      <c r="C47" s="77"/>
      <c r="D47" s="77"/>
      <c r="E47" s="78"/>
      <c r="F47" s="7" t="s">
        <v>25</v>
      </c>
      <c r="G47" s="7" t="s">
        <v>9</v>
      </c>
      <c r="H47" s="30">
        <f>441.6+5.4+7.6+17+100+115+868.4-70-55</f>
        <v>1430</v>
      </c>
      <c r="I47" s="29">
        <v>1500</v>
      </c>
      <c r="J47" s="29">
        <v>1500</v>
      </c>
    </row>
    <row r="48" spans="1:10" ht="14.25" customHeight="1">
      <c r="A48" s="58" t="s">
        <v>99</v>
      </c>
      <c r="B48" s="71"/>
      <c r="C48" s="71"/>
      <c r="D48" s="71"/>
      <c r="E48" s="72"/>
      <c r="F48" s="7"/>
      <c r="G48" s="7"/>
      <c r="H48" s="30"/>
      <c r="I48" s="29"/>
      <c r="J48" s="29"/>
    </row>
    <row r="49" spans="1:10" ht="45.75" customHeight="1">
      <c r="A49" s="89" t="s">
        <v>184</v>
      </c>
      <c r="B49" s="90"/>
      <c r="C49" s="90"/>
      <c r="D49" s="90"/>
      <c r="E49" s="91"/>
      <c r="F49" s="7" t="s">
        <v>25</v>
      </c>
      <c r="G49" s="7" t="s">
        <v>9</v>
      </c>
      <c r="H49" s="44">
        <f>17+7.6+2.7</f>
        <v>27.3</v>
      </c>
      <c r="I49" s="44">
        <v>0</v>
      </c>
      <c r="J49" s="43">
        <v>0</v>
      </c>
    </row>
    <row r="50" spans="1:10" ht="29.25" customHeight="1" hidden="1">
      <c r="A50" s="64" t="s">
        <v>179</v>
      </c>
      <c r="B50" s="92"/>
      <c r="C50" s="92"/>
      <c r="D50" s="92"/>
      <c r="E50" s="93"/>
      <c r="F50" s="7" t="s">
        <v>25</v>
      </c>
      <c r="G50" s="7" t="s">
        <v>25</v>
      </c>
      <c r="H50" s="30"/>
      <c r="I50" s="29">
        <v>0</v>
      </c>
      <c r="J50" s="29">
        <v>0</v>
      </c>
    </row>
    <row r="51" spans="1:10" ht="12.75" customHeight="1" hidden="1">
      <c r="A51" s="74" t="s">
        <v>99</v>
      </c>
      <c r="B51" s="75"/>
      <c r="C51" s="75"/>
      <c r="D51" s="75"/>
      <c r="E51" s="76"/>
      <c r="F51" s="42"/>
      <c r="G51" s="42"/>
      <c r="H51" s="44"/>
      <c r="I51" s="52"/>
      <c r="J51" s="52"/>
    </row>
    <row r="52" spans="6:10" ht="56.25" customHeight="1" hidden="1">
      <c r="F52" s="42" t="s">
        <v>25</v>
      </c>
      <c r="G52" s="42" t="s">
        <v>9</v>
      </c>
      <c r="H52" s="44"/>
      <c r="I52" s="43">
        <v>0</v>
      </c>
      <c r="J52" s="43">
        <v>0</v>
      </c>
    </row>
    <row r="53" spans="1:10" ht="12.75" customHeight="1">
      <c r="A53" s="67" t="s">
        <v>64</v>
      </c>
      <c r="B53" s="68"/>
      <c r="C53" s="68"/>
      <c r="D53" s="68"/>
      <c r="E53" s="69"/>
      <c r="F53" s="6" t="s">
        <v>35</v>
      </c>
      <c r="G53" s="7"/>
      <c r="H53" s="32">
        <f>H54</f>
        <v>1663.5</v>
      </c>
      <c r="I53" s="32">
        <f>I54</f>
        <v>1663.5</v>
      </c>
      <c r="J53" s="32">
        <f>J54</f>
        <v>1663.5</v>
      </c>
    </row>
    <row r="54" spans="1:10" ht="12.75" customHeight="1">
      <c r="A54" s="58" t="s">
        <v>65</v>
      </c>
      <c r="B54" s="71"/>
      <c r="C54" s="71"/>
      <c r="D54" s="71"/>
      <c r="E54" s="72"/>
      <c r="F54" s="7" t="s">
        <v>35</v>
      </c>
      <c r="G54" s="7" t="s">
        <v>7</v>
      </c>
      <c r="H54" s="30">
        <f>H56</f>
        <v>1663.5</v>
      </c>
      <c r="I54" s="30">
        <f>I56</f>
        <v>1663.5</v>
      </c>
      <c r="J54" s="30">
        <f>J56</f>
        <v>1663.5</v>
      </c>
    </row>
    <row r="55" spans="1:10" ht="12.75" customHeight="1">
      <c r="A55" s="74" t="s">
        <v>99</v>
      </c>
      <c r="B55" s="75"/>
      <c r="C55" s="75"/>
      <c r="D55" s="75"/>
      <c r="E55" s="76"/>
      <c r="F55" s="7"/>
      <c r="G55" s="7"/>
      <c r="H55" s="30"/>
      <c r="I55" s="52"/>
      <c r="J55" s="52"/>
    </row>
    <row r="56" spans="1:10" ht="12.75" customHeight="1">
      <c r="A56" s="74" t="s">
        <v>72</v>
      </c>
      <c r="B56" s="87"/>
      <c r="C56" s="87"/>
      <c r="D56" s="87"/>
      <c r="E56" s="88"/>
      <c r="F56" s="42" t="s">
        <v>35</v>
      </c>
      <c r="G56" s="42" t="s">
        <v>7</v>
      </c>
      <c r="H56" s="44">
        <f>H57</f>
        <v>1663.5</v>
      </c>
      <c r="I56" s="44">
        <f>I57</f>
        <v>1663.5</v>
      </c>
      <c r="J56" s="44">
        <f>J57</f>
        <v>1663.5</v>
      </c>
    </row>
    <row r="57" spans="1:10" ht="40.5" customHeight="1">
      <c r="A57" s="89" t="s">
        <v>81</v>
      </c>
      <c r="B57" s="90"/>
      <c r="C57" s="90"/>
      <c r="D57" s="90"/>
      <c r="E57" s="91"/>
      <c r="F57" s="42" t="s">
        <v>35</v>
      </c>
      <c r="G57" s="42" t="s">
        <v>7</v>
      </c>
      <c r="H57" s="44">
        <v>1663.5</v>
      </c>
      <c r="I57" s="52">
        <v>1663.5</v>
      </c>
      <c r="J57" s="52">
        <v>1663.5</v>
      </c>
    </row>
    <row r="58" spans="1:10" ht="12" customHeight="1">
      <c r="A58" s="67" t="s">
        <v>29</v>
      </c>
      <c r="B58" s="68"/>
      <c r="C58" s="68"/>
      <c r="D58" s="68"/>
      <c r="E58" s="69"/>
      <c r="F58" s="6" t="s">
        <v>21</v>
      </c>
      <c r="G58" s="7"/>
      <c r="H58" s="32">
        <f>H59+H60</f>
        <v>511.1</v>
      </c>
      <c r="I58" s="32">
        <f>I59+I60</f>
        <v>511.1</v>
      </c>
      <c r="J58" s="32">
        <f>J59+J60</f>
        <v>511.1</v>
      </c>
    </row>
    <row r="59" spans="1:10" ht="14.25" customHeight="1">
      <c r="A59" s="58" t="s">
        <v>30</v>
      </c>
      <c r="B59" s="71"/>
      <c r="C59" s="71"/>
      <c r="D59" s="71"/>
      <c r="E59" s="72"/>
      <c r="F59" s="7" t="s">
        <v>21</v>
      </c>
      <c r="G59" s="7" t="s">
        <v>7</v>
      </c>
      <c r="H59" s="30">
        <v>423.1</v>
      </c>
      <c r="I59" s="10">
        <v>423.1</v>
      </c>
      <c r="J59" s="10">
        <v>423.1</v>
      </c>
    </row>
    <row r="60" spans="1:10" ht="13.5" customHeight="1">
      <c r="A60" s="58" t="s">
        <v>97</v>
      </c>
      <c r="B60" s="59"/>
      <c r="C60" s="59"/>
      <c r="D60" s="59"/>
      <c r="E60" s="60"/>
      <c r="F60" s="7" t="s">
        <v>21</v>
      </c>
      <c r="G60" s="7" t="s">
        <v>9</v>
      </c>
      <c r="H60" s="30">
        <v>88</v>
      </c>
      <c r="I60" s="29">
        <v>88</v>
      </c>
      <c r="J60" s="29">
        <v>88</v>
      </c>
    </row>
    <row r="61" spans="1:10" ht="12.75" customHeight="1">
      <c r="A61" s="67" t="s">
        <v>27</v>
      </c>
      <c r="B61" s="68"/>
      <c r="C61" s="68"/>
      <c r="D61" s="68"/>
      <c r="E61" s="69"/>
      <c r="F61" s="6" t="s">
        <v>14</v>
      </c>
      <c r="G61" s="7"/>
      <c r="H61" s="32">
        <f>H62</f>
        <v>3310.1000000000004</v>
      </c>
      <c r="I61" s="32">
        <f>I62</f>
        <v>1241.3</v>
      </c>
      <c r="J61" s="32">
        <f>J62</f>
        <v>977.5000000000002</v>
      </c>
    </row>
    <row r="62" spans="1:10" ht="12.75" customHeight="1">
      <c r="A62" s="64" t="s">
        <v>28</v>
      </c>
      <c r="B62" s="65"/>
      <c r="C62" s="65"/>
      <c r="D62" s="65"/>
      <c r="E62" s="66"/>
      <c r="F62" s="7" t="s">
        <v>14</v>
      </c>
      <c r="G62" s="7" t="s">
        <v>7</v>
      </c>
      <c r="H62" s="30">
        <f>3011.5-17-7.6-18.5-1595.1+1828.8+108</f>
        <v>3310.1000000000004</v>
      </c>
      <c r="I62" s="29">
        <f>2500-24+6.5-250-741.2-250</f>
        <v>1241.3</v>
      </c>
      <c r="J62" s="29">
        <f>2500-20-10-2.7+0.5+0.9-500-491.2-250-250</f>
        <v>977.5000000000002</v>
      </c>
    </row>
    <row r="63" spans="1:13" ht="15" customHeight="1">
      <c r="A63" s="73" t="s">
        <v>31</v>
      </c>
      <c r="B63" s="73"/>
      <c r="C63" s="73"/>
      <c r="D63" s="73"/>
      <c r="E63" s="73"/>
      <c r="F63" s="10"/>
      <c r="G63" s="10"/>
      <c r="H63" s="28">
        <f>H22+H38+H40+H45+H53+H58+H61</f>
        <v>11954.3</v>
      </c>
      <c r="I63" s="28">
        <f>I22+I38+I40+I45+I53+I58+I61</f>
        <v>9702.599999999999</v>
      </c>
      <c r="J63" s="28">
        <f>J22+J38+J40+J45+J53+J58+J61</f>
        <v>9446.8</v>
      </c>
      <c r="L63" s="9"/>
      <c r="M63" s="9"/>
    </row>
    <row r="64" spans="1:10" ht="15" customHeight="1">
      <c r="A64" s="67" t="s">
        <v>37</v>
      </c>
      <c r="B64" s="68"/>
      <c r="C64" s="68"/>
      <c r="D64" s="68"/>
      <c r="E64" s="69"/>
      <c r="F64" s="10"/>
      <c r="G64" s="10"/>
      <c r="H64" s="28"/>
      <c r="I64" s="28">
        <v>250</v>
      </c>
      <c r="J64" s="28">
        <v>500</v>
      </c>
    </row>
    <row r="65" spans="1:10" ht="15" customHeight="1">
      <c r="A65" s="67" t="s">
        <v>38</v>
      </c>
      <c r="B65" s="68"/>
      <c r="C65" s="68"/>
      <c r="D65" s="68"/>
      <c r="E65" s="69"/>
      <c r="F65" s="10"/>
      <c r="G65" s="10"/>
      <c r="H65" s="28">
        <f>H63</f>
        <v>11954.3</v>
      </c>
      <c r="I65" s="28">
        <f>I63+I64</f>
        <v>9952.599999999999</v>
      </c>
      <c r="J65" s="28">
        <f>J63+J64</f>
        <v>9946.8</v>
      </c>
    </row>
    <row r="66" spans="1:13" ht="12.75">
      <c r="A66" s="74" t="s">
        <v>99</v>
      </c>
      <c r="B66" s="75"/>
      <c r="C66" s="75"/>
      <c r="D66" s="75"/>
      <c r="E66" s="76"/>
      <c r="F66" s="15"/>
      <c r="G66" s="15"/>
      <c r="H66" s="52"/>
      <c r="I66" s="52"/>
      <c r="J66" s="52"/>
      <c r="K66" s="9"/>
      <c r="M66" s="9"/>
    </row>
    <row r="67" spans="1:10" ht="15.75" customHeight="1">
      <c r="A67" s="61" t="s">
        <v>72</v>
      </c>
      <c r="B67" s="62"/>
      <c r="C67" s="62"/>
      <c r="D67" s="62"/>
      <c r="E67" s="63"/>
      <c r="F67" s="15"/>
      <c r="G67" s="15"/>
      <c r="H67" s="45">
        <f>H28+H33+H43+H56+H29+H49+H50+H30</f>
        <v>1888.3999999999999</v>
      </c>
      <c r="I67" s="45">
        <f>I28+I33+I43+I56+I29</f>
        <v>1842.6</v>
      </c>
      <c r="J67" s="45">
        <f>J28+J33+J43+J56+J29</f>
        <v>1842.6</v>
      </c>
    </row>
    <row r="68" spans="1:8" ht="12.75">
      <c r="A68" s="57"/>
      <c r="B68" s="57"/>
      <c r="C68" s="57"/>
      <c r="D68" s="57"/>
      <c r="E68" s="57"/>
      <c r="F68" s="3"/>
      <c r="G68" s="3"/>
      <c r="H68" s="3"/>
    </row>
    <row r="69" spans="1:8" ht="12.75">
      <c r="A69" s="57"/>
      <c r="B69" s="57"/>
      <c r="C69" s="57"/>
      <c r="D69" s="57"/>
      <c r="E69" s="57"/>
      <c r="F69" s="3"/>
      <c r="G69" s="3"/>
      <c r="H69" s="12"/>
    </row>
    <row r="70" spans="1:8" ht="12.75">
      <c r="A70" s="57"/>
      <c r="B70" s="57"/>
      <c r="C70" s="57"/>
      <c r="D70" s="57"/>
      <c r="E70" s="57"/>
      <c r="F70" s="3"/>
      <c r="G70" s="3"/>
      <c r="H70" s="3"/>
    </row>
    <row r="71" spans="1:8" ht="12.75">
      <c r="A71" s="57"/>
      <c r="B71" s="57"/>
      <c r="C71" s="57"/>
      <c r="D71" s="57"/>
      <c r="E71" s="57"/>
      <c r="F71" s="3"/>
      <c r="G71" s="3"/>
      <c r="H71" s="3"/>
    </row>
    <row r="72" spans="1:8" ht="12.75">
      <c r="A72" s="57"/>
      <c r="B72" s="57"/>
      <c r="C72" s="57"/>
      <c r="D72" s="57"/>
      <c r="E72" s="57"/>
      <c r="F72" s="3"/>
      <c r="G72" s="3"/>
      <c r="H72" s="3"/>
    </row>
    <row r="73" spans="1:8" ht="12.75">
      <c r="A73" s="57"/>
      <c r="B73" s="57"/>
      <c r="C73" s="57"/>
      <c r="D73" s="57"/>
      <c r="E73" s="57"/>
      <c r="F73" s="3"/>
      <c r="G73" s="3"/>
      <c r="H73" s="3"/>
    </row>
    <row r="74" spans="1:8" ht="12.75">
      <c r="A74" s="57"/>
      <c r="B74" s="57"/>
      <c r="C74" s="57"/>
      <c r="D74" s="57"/>
      <c r="E74" s="57"/>
      <c r="F74" s="3"/>
      <c r="G74" s="3"/>
      <c r="H74" s="3"/>
    </row>
    <row r="75" spans="1:8" ht="12.75" customHeight="1">
      <c r="A75" s="57"/>
      <c r="B75" s="57"/>
      <c r="C75" s="57"/>
      <c r="D75" s="57"/>
      <c r="E75" s="57"/>
      <c r="F75" s="3"/>
      <c r="G75" s="3"/>
      <c r="H75" s="3"/>
    </row>
    <row r="76" spans="1:8" ht="12.75">
      <c r="A76" s="57"/>
      <c r="B76" s="57"/>
      <c r="C76" s="57"/>
      <c r="D76" s="57"/>
      <c r="E76" s="57"/>
      <c r="F76" s="3"/>
      <c r="G76" s="3"/>
      <c r="H76" s="3"/>
    </row>
    <row r="77" spans="1:8" ht="12.75">
      <c r="A77" s="57"/>
      <c r="B77" s="57"/>
      <c r="C77" s="57"/>
      <c r="D77" s="57"/>
      <c r="E77" s="57"/>
      <c r="F77" s="3"/>
      <c r="G77" s="3"/>
      <c r="H77" s="3"/>
    </row>
    <row r="78" spans="1:8" ht="12.75">
      <c r="A78" s="57"/>
      <c r="B78" s="57"/>
      <c r="C78" s="57"/>
      <c r="D78" s="57"/>
      <c r="E78" s="57"/>
      <c r="F78" s="3"/>
      <c r="G78" s="3"/>
      <c r="H78" s="3"/>
    </row>
    <row r="79" spans="1:8" ht="12.75">
      <c r="A79" s="70"/>
      <c r="B79" s="70"/>
      <c r="C79" s="70"/>
      <c r="D79" s="70"/>
      <c r="E79" s="70"/>
      <c r="F79" s="3"/>
      <c r="G79" s="3"/>
      <c r="H79" s="3"/>
    </row>
    <row r="80" spans="1:8" ht="12.75" customHeight="1">
      <c r="A80" s="70"/>
      <c r="B80" s="70"/>
      <c r="C80" s="70"/>
      <c r="D80" s="70"/>
      <c r="E80" s="70"/>
      <c r="F80" s="3"/>
      <c r="G80" s="3"/>
      <c r="H80" s="3"/>
    </row>
    <row r="81" spans="1:8" ht="12.75" customHeight="1">
      <c r="A81" s="70"/>
      <c r="B81" s="70"/>
      <c r="C81" s="70"/>
      <c r="D81" s="70"/>
      <c r="E81" s="70"/>
      <c r="F81" s="3"/>
      <c r="G81" s="3"/>
      <c r="H81" s="3"/>
    </row>
    <row r="82" spans="1:8" ht="12.75" customHeight="1">
      <c r="A82" s="70"/>
      <c r="B82" s="70"/>
      <c r="C82" s="70"/>
      <c r="D82" s="70"/>
      <c r="E82" s="70"/>
      <c r="F82" s="3"/>
      <c r="G82" s="3"/>
      <c r="H82" s="3"/>
    </row>
    <row r="83" ht="12.75" customHeight="1"/>
    <row r="84" ht="12.75" customHeight="1"/>
  </sheetData>
  <sheetProtection/>
  <mergeCells count="69">
    <mergeCell ref="A48:E48"/>
    <mergeCell ref="E2:J2"/>
    <mergeCell ref="G4:J4"/>
    <mergeCell ref="E5:J5"/>
    <mergeCell ref="A41:E41"/>
    <mergeCell ref="A51:E51"/>
    <mergeCell ref="A44:E44"/>
    <mergeCell ref="A24:E24"/>
    <mergeCell ref="A28:E28"/>
    <mergeCell ref="A32:E32"/>
    <mergeCell ref="F19:F20"/>
    <mergeCell ref="A19:E20"/>
    <mergeCell ref="A23:E23"/>
    <mergeCell ref="A57:E57"/>
    <mergeCell ref="A55:E55"/>
    <mergeCell ref="A56:E56"/>
    <mergeCell ref="A45:E45"/>
    <mergeCell ref="A46:E46"/>
    <mergeCell ref="A49:E49"/>
    <mergeCell ref="A54:E54"/>
    <mergeCell ref="A50:E50"/>
    <mergeCell ref="A53:E53"/>
    <mergeCell ref="A58:E58"/>
    <mergeCell ref="A34:E34"/>
    <mergeCell ref="A35:E35"/>
    <mergeCell ref="A17:H17"/>
    <mergeCell ref="A21:E21"/>
    <mergeCell ref="A22:E22"/>
    <mergeCell ref="H19:J19"/>
    <mergeCell ref="G19:G20"/>
    <mergeCell ref="A25:E25"/>
    <mergeCell ref="A37:E37"/>
    <mergeCell ref="A38:E38"/>
    <mergeCell ref="A36:E36"/>
    <mergeCell ref="A31:E31"/>
    <mergeCell ref="A40:E40"/>
    <mergeCell ref="A33:E33"/>
    <mergeCell ref="A26:E26"/>
    <mergeCell ref="A27:E27"/>
    <mergeCell ref="A29:E29"/>
    <mergeCell ref="A47:E47"/>
    <mergeCell ref="A39:E39"/>
    <mergeCell ref="A30:E30"/>
    <mergeCell ref="A42:E42"/>
    <mergeCell ref="A43:E43"/>
    <mergeCell ref="A82:E82"/>
    <mergeCell ref="A76:E76"/>
    <mergeCell ref="A77:E77"/>
    <mergeCell ref="A78:E78"/>
    <mergeCell ref="A79:E79"/>
    <mergeCell ref="A81:E81"/>
    <mergeCell ref="A80:E80"/>
    <mergeCell ref="A59:E59"/>
    <mergeCell ref="A61:E61"/>
    <mergeCell ref="A63:E63"/>
    <mergeCell ref="A70:E70"/>
    <mergeCell ref="A72:E72"/>
    <mergeCell ref="A71:E71"/>
    <mergeCell ref="A68:E68"/>
    <mergeCell ref="A66:E66"/>
    <mergeCell ref="A75:E75"/>
    <mergeCell ref="A60:E60"/>
    <mergeCell ref="A67:E67"/>
    <mergeCell ref="A69:E69"/>
    <mergeCell ref="A62:E62"/>
    <mergeCell ref="A64:E64"/>
    <mergeCell ref="A65:E65"/>
    <mergeCell ref="A73:E73"/>
    <mergeCell ref="A74:E7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3.00390625" style="1" customWidth="1"/>
    <col min="6" max="6" width="9.57421875" style="1" customWidth="1"/>
    <col min="7" max="7" width="9.00390625" style="1" customWidth="1"/>
    <col min="8" max="8" width="13.421875" style="1" customWidth="1"/>
    <col min="9" max="9" width="10.28125" style="1" bestFit="1" customWidth="1"/>
    <col min="10" max="10" width="11.7109375" style="1" customWidth="1"/>
    <col min="11" max="12" width="9.140625" style="1" customWidth="1"/>
    <col min="13" max="13" width="10.00390625" style="1" customWidth="1"/>
    <col min="14" max="16384" width="9.140625" style="1" customWidth="1"/>
  </cols>
  <sheetData>
    <row r="1" spans="7:12" ht="12.75">
      <c r="G1" s="27"/>
      <c r="H1" s="27"/>
      <c r="I1" s="27"/>
      <c r="J1" s="27"/>
      <c r="K1" s="27"/>
      <c r="L1" s="27" t="s">
        <v>94</v>
      </c>
    </row>
    <row r="2" spans="7:12" ht="12.75">
      <c r="G2" s="110" t="s">
        <v>196</v>
      </c>
      <c r="H2" s="110"/>
      <c r="I2" s="110"/>
      <c r="J2" s="110"/>
      <c r="K2" s="110"/>
      <c r="L2" s="110"/>
    </row>
    <row r="3" spans="7:12" ht="12.75">
      <c r="G3" s="27"/>
      <c r="H3" s="27"/>
      <c r="I3" s="27"/>
      <c r="J3" s="27"/>
      <c r="K3" s="27"/>
      <c r="L3" s="27" t="s">
        <v>206</v>
      </c>
    </row>
    <row r="4" spans="7:12" ht="12.75">
      <c r="G4" s="27"/>
      <c r="H4" s="27"/>
      <c r="I4" s="110" t="s">
        <v>197</v>
      </c>
      <c r="J4" s="110"/>
      <c r="K4" s="110"/>
      <c r="L4" s="110"/>
    </row>
    <row r="5" spans="7:12" ht="12.75">
      <c r="G5" s="110" t="s">
        <v>199</v>
      </c>
      <c r="H5" s="110"/>
      <c r="I5" s="110"/>
      <c r="J5" s="110"/>
      <c r="K5" s="110"/>
      <c r="L5" s="110"/>
    </row>
    <row r="6" spans="7:12" ht="12.75">
      <c r="G6" s="27"/>
      <c r="H6" s="27"/>
      <c r="I6" s="27"/>
      <c r="J6" s="27"/>
      <c r="K6" s="27"/>
      <c r="L6" s="27" t="s">
        <v>198</v>
      </c>
    </row>
    <row r="7" spans="7:12" ht="12.75">
      <c r="G7" s="27"/>
      <c r="H7" s="27"/>
      <c r="I7" s="27"/>
      <c r="J7" s="27"/>
      <c r="K7" s="27"/>
      <c r="L7" s="27" t="s">
        <v>200</v>
      </c>
    </row>
    <row r="8" ht="12.75">
      <c r="J8" s="2" t="s">
        <v>201</v>
      </c>
    </row>
    <row r="9" ht="12.75" hidden="1"/>
    <row r="10" ht="12.75" hidden="1"/>
    <row r="11" ht="12.75" hidden="1"/>
    <row r="12" ht="18" customHeight="1"/>
    <row r="13" spans="7:12" ht="12.75">
      <c r="G13" s="2"/>
      <c r="I13" s="2"/>
      <c r="L13" s="27" t="s">
        <v>40</v>
      </c>
    </row>
    <row r="14" spans="7:12" ht="12.75">
      <c r="G14" s="2"/>
      <c r="I14" s="2"/>
      <c r="L14" s="27" t="s">
        <v>1</v>
      </c>
    </row>
    <row r="15" spans="7:12" ht="12.75">
      <c r="G15" s="2"/>
      <c r="I15" s="2"/>
      <c r="L15" s="27" t="s">
        <v>2</v>
      </c>
    </row>
    <row r="16" spans="7:12" ht="12.75">
      <c r="G16" s="2"/>
      <c r="I16" s="2"/>
      <c r="L16" s="27" t="s">
        <v>173</v>
      </c>
    </row>
    <row r="17" spans="7:12" ht="12.75">
      <c r="G17" s="2"/>
      <c r="I17" s="2"/>
      <c r="L17" s="27" t="s">
        <v>165</v>
      </c>
    </row>
    <row r="18" ht="12.75">
      <c r="L18" s="27" t="s">
        <v>191</v>
      </c>
    </row>
    <row r="20" spans="1:10" ht="70.5" customHeight="1">
      <c r="A20" s="115" t="s">
        <v>186</v>
      </c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2" ht="18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L21" s="27" t="s">
        <v>32</v>
      </c>
    </row>
    <row r="22" spans="1:12" ht="12.75">
      <c r="A22" s="104" t="s">
        <v>3</v>
      </c>
      <c r="B22" s="105"/>
      <c r="C22" s="105"/>
      <c r="D22" s="105"/>
      <c r="E22" s="106"/>
      <c r="F22" s="136" t="s">
        <v>4</v>
      </c>
      <c r="G22" s="138" t="s">
        <v>5</v>
      </c>
      <c r="H22" s="138" t="s">
        <v>41</v>
      </c>
      <c r="I22" s="138" t="s">
        <v>39</v>
      </c>
      <c r="J22" s="101" t="s">
        <v>174</v>
      </c>
      <c r="K22" s="101"/>
      <c r="L22" s="101"/>
    </row>
    <row r="23" spans="1:12" s="40" customFormat="1" ht="12.75">
      <c r="A23" s="107"/>
      <c r="B23" s="108"/>
      <c r="C23" s="108"/>
      <c r="D23" s="108"/>
      <c r="E23" s="109"/>
      <c r="F23" s="137"/>
      <c r="G23" s="139"/>
      <c r="H23" s="139"/>
      <c r="I23" s="139"/>
      <c r="J23" s="39" t="s">
        <v>162</v>
      </c>
      <c r="K23" s="10" t="s">
        <v>163</v>
      </c>
      <c r="L23" s="10" t="s">
        <v>164</v>
      </c>
    </row>
    <row r="24" spans="1:12" s="40" customFormat="1" ht="12.75">
      <c r="A24" s="97">
        <v>1</v>
      </c>
      <c r="B24" s="97"/>
      <c r="C24" s="97"/>
      <c r="D24" s="97"/>
      <c r="E24" s="97"/>
      <c r="F24" s="10">
        <v>2</v>
      </c>
      <c r="G24" s="10">
        <v>3</v>
      </c>
      <c r="H24" s="10">
        <v>4</v>
      </c>
      <c r="I24" s="10">
        <v>5</v>
      </c>
      <c r="J24" s="10">
        <v>6</v>
      </c>
      <c r="K24" s="41">
        <v>7</v>
      </c>
      <c r="L24" s="41">
        <v>8</v>
      </c>
    </row>
    <row r="25" spans="1:14" ht="18" customHeight="1">
      <c r="A25" s="67" t="s">
        <v>6</v>
      </c>
      <c r="B25" s="68"/>
      <c r="C25" s="68"/>
      <c r="D25" s="68"/>
      <c r="E25" s="69"/>
      <c r="F25" s="7" t="s">
        <v>7</v>
      </c>
      <c r="G25" s="7"/>
      <c r="H25" s="7"/>
      <c r="I25" s="7"/>
      <c r="J25" s="33">
        <f>J26+J31+J47+J55+J59</f>
        <v>4621.9</v>
      </c>
      <c r="K25" s="33">
        <f>K26+K31+K47+K55+K59</f>
        <v>4386.7</v>
      </c>
      <c r="L25" s="33">
        <f>L26+L31+L47+L55+L59</f>
        <v>4386.7</v>
      </c>
      <c r="N25" s="9"/>
    </row>
    <row r="26" spans="1:12" ht="37.5" customHeight="1">
      <c r="A26" s="58" t="s">
        <v>10</v>
      </c>
      <c r="B26" s="71"/>
      <c r="C26" s="71"/>
      <c r="D26" s="71"/>
      <c r="E26" s="72"/>
      <c r="F26" s="7" t="s">
        <v>7</v>
      </c>
      <c r="G26" s="7" t="s">
        <v>11</v>
      </c>
      <c r="H26" s="7"/>
      <c r="I26" s="7"/>
      <c r="J26" s="33">
        <f aca="true" t="shared" si="0" ref="J26:L29">J27</f>
        <v>940</v>
      </c>
      <c r="K26" s="33">
        <f t="shared" si="0"/>
        <v>940</v>
      </c>
      <c r="L26" s="33">
        <f t="shared" si="0"/>
        <v>940</v>
      </c>
    </row>
    <row r="27" spans="1:12" ht="23.25" customHeight="1">
      <c r="A27" s="64" t="s">
        <v>42</v>
      </c>
      <c r="B27" s="65"/>
      <c r="C27" s="65"/>
      <c r="D27" s="65"/>
      <c r="E27" s="66"/>
      <c r="F27" s="7" t="s">
        <v>7</v>
      </c>
      <c r="G27" s="7" t="s">
        <v>11</v>
      </c>
      <c r="H27" s="7" t="s">
        <v>140</v>
      </c>
      <c r="I27" s="7"/>
      <c r="J27" s="33">
        <f t="shared" si="0"/>
        <v>940</v>
      </c>
      <c r="K27" s="33">
        <f t="shared" si="0"/>
        <v>940</v>
      </c>
      <c r="L27" s="33">
        <f t="shared" si="0"/>
        <v>940</v>
      </c>
    </row>
    <row r="28" spans="1:12" ht="21" customHeight="1">
      <c r="A28" s="64" t="s">
        <v>43</v>
      </c>
      <c r="B28" s="65"/>
      <c r="C28" s="65"/>
      <c r="D28" s="65"/>
      <c r="E28" s="66"/>
      <c r="F28" s="7" t="s">
        <v>7</v>
      </c>
      <c r="G28" s="7" t="s">
        <v>11</v>
      </c>
      <c r="H28" s="7" t="s">
        <v>143</v>
      </c>
      <c r="I28" s="7"/>
      <c r="J28" s="33">
        <f t="shared" si="0"/>
        <v>940</v>
      </c>
      <c r="K28" s="33">
        <f t="shared" si="0"/>
        <v>940</v>
      </c>
      <c r="L28" s="33">
        <f t="shared" si="0"/>
        <v>940</v>
      </c>
    </row>
    <row r="29" spans="1:12" ht="28.5" customHeight="1">
      <c r="A29" s="58" t="s">
        <v>44</v>
      </c>
      <c r="B29" s="71"/>
      <c r="C29" s="71"/>
      <c r="D29" s="71"/>
      <c r="E29" s="72"/>
      <c r="F29" s="7" t="s">
        <v>7</v>
      </c>
      <c r="G29" s="7" t="s">
        <v>11</v>
      </c>
      <c r="H29" s="7" t="s">
        <v>142</v>
      </c>
      <c r="I29" s="7"/>
      <c r="J29" s="33">
        <f t="shared" si="0"/>
        <v>940</v>
      </c>
      <c r="K29" s="33">
        <f t="shared" si="0"/>
        <v>940</v>
      </c>
      <c r="L29" s="33">
        <f t="shared" si="0"/>
        <v>940</v>
      </c>
    </row>
    <row r="30" spans="1:12" ht="28.5" customHeight="1">
      <c r="A30" s="58" t="s">
        <v>67</v>
      </c>
      <c r="B30" s="71"/>
      <c r="C30" s="71"/>
      <c r="D30" s="71"/>
      <c r="E30" s="72"/>
      <c r="F30" s="7" t="s">
        <v>7</v>
      </c>
      <c r="G30" s="7" t="s">
        <v>11</v>
      </c>
      <c r="H30" s="7" t="s">
        <v>142</v>
      </c>
      <c r="I30" s="7" t="s">
        <v>45</v>
      </c>
      <c r="J30" s="33">
        <v>940</v>
      </c>
      <c r="K30" s="33">
        <v>940</v>
      </c>
      <c r="L30" s="33">
        <v>940</v>
      </c>
    </row>
    <row r="31" spans="1:12" ht="60" customHeight="1">
      <c r="A31" s="79" t="s">
        <v>89</v>
      </c>
      <c r="B31" s="79"/>
      <c r="C31" s="79"/>
      <c r="D31" s="79"/>
      <c r="E31" s="79"/>
      <c r="F31" s="7" t="s">
        <v>7</v>
      </c>
      <c r="G31" s="7" t="s">
        <v>12</v>
      </c>
      <c r="H31" s="7"/>
      <c r="I31" s="7"/>
      <c r="J31" s="33">
        <f>+J42+J32</f>
        <v>3490.2</v>
      </c>
      <c r="K31" s="33">
        <f>+K42+K32</f>
        <v>3266.7</v>
      </c>
      <c r="L31" s="33">
        <f>+L42+L32</f>
        <v>3266.7</v>
      </c>
    </row>
    <row r="32" spans="1:12" ht="27" customHeight="1">
      <c r="A32" s="58" t="s">
        <v>72</v>
      </c>
      <c r="B32" s="71"/>
      <c r="C32" s="71"/>
      <c r="D32" s="71"/>
      <c r="E32" s="72"/>
      <c r="F32" s="7" t="s">
        <v>7</v>
      </c>
      <c r="G32" s="7" t="s">
        <v>12</v>
      </c>
      <c r="H32" s="22" t="s">
        <v>141</v>
      </c>
      <c r="I32" s="7"/>
      <c r="J32" s="33">
        <f>J33+J36+J39</f>
        <v>57.6</v>
      </c>
      <c r="K32" s="33">
        <f>K33+K36+K39</f>
        <v>39.1</v>
      </c>
      <c r="L32" s="33">
        <f>L33+L36+L39</f>
        <v>39.1</v>
      </c>
    </row>
    <row r="33" spans="1:12" ht="60" customHeight="1">
      <c r="A33" s="58" t="s">
        <v>189</v>
      </c>
      <c r="B33" s="71"/>
      <c r="C33" s="71"/>
      <c r="D33" s="71"/>
      <c r="E33" s="72"/>
      <c r="F33" s="7" t="s">
        <v>7</v>
      </c>
      <c r="G33" s="7" t="s">
        <v>12</v>
      </c>
      <c r="H33" s="22" t="s">
        <v>181</v>
      </c>
      <c r="I33" s="7"/>
      <c r="J33" s="33">
        <f>J34</f>
        <v>18.5</v>
      </c>
      <c r="K33" s="33">
        <f>K34</f>
        <v>0</v>
      </c>
      <c r="L33" s="33">
        <f>L34</f>
        <v>0</v>
      </c>
    </row>
    <row r="34" spans="1:12" ht="56.25" customHeight="1">
      <c r="A34" s="58" t="s">
        <v>176</v>
      </c>
      <c r="B34" s="71"/>
      <c r="C34" s="71"/>
      <c r="D34" s="71"/>
      <c r="E34" s="72"/>
      <c r="F34" s="7" t="s">
        <v>7</v>
      </c>
      <c r="G34" s="7" t="s">
        <v>12</v>
      </c>
      <c r="H34" s="22" t="s">
        <v>181</v>
      </c>
      <c r="I34" s="7"/>
      <c r="J34" s="33">
        <v>18.5</v>
      </c>
      <c r="K34" s="33">
        <v>0</v>
      </c>
      <c r="L34" s="33">
        <v>0</v>
      </c>
    </row>
    <row r="35" spans="1:12" ht="18" customHeight="1">
      <c r="A35" s="133" t="s">
        <v>188</v>
      </c>
      <c r="B35" s="134"/>
      <c r="C35" s="134"/>
      <c r="D35" s="134"/>
      <c r="E35" s="135"/>
      <c r="F35" s="7" t="s">
        <v>7</v>
      </c>
      <c r="G35" s="7" t="s">
        <v>12</v>
      </c>
      <c r="H35" s="22" t="s">
        <v>181</v>
      </c>
      <c r="I35" s="7" t="s">
        <v>60</v>
      </c>
      <c r="J35" s="33">
        <v>18.5</v>
      </c>
      <c r="K35" s="33">
        <v>0</v>
      </c>
      <c r="L35" s="33">
        <v>0</v>
      </c>
    </row>
    <row r="36" spans="1:12" ht="30" customHeight="1">
      <c r="A36" s="84" t="s">
        <v>190</v>
      </c>
      <c r="B36" s="87"/>
      <c r="C36" s="87"/>
      <c r="D36" s="87"/>
      <c r="E36" s="88"/>
      <c r="F36" s="7" t="s">
        <v>7</v>
      </c>
      <c r="G36" s="7" t="s">
        <v>12</v>
      </c>
      <c r="H36" s="7" t="s">
        <v>203</v>
      </c>
      <c r="I36" s="7"/>
      <c r="J36" s="33">
        <f>J37</f>
        <v>24.1</v>
      </c>
      <c r="K36" s="10">
        <v>24.1</v>
      </c>
      <c r="L36" s="10">
        <v>24.1</v>
      </c>
    </row>
    <row r="37" spans="1:12" ht="47.25" customHeight="1">
      <c r="A37" s="84" t="s">
        <v>102</v>
      </c>
      <c r="B37" s="87"/>
      <c r="C37" s="87"/>
      <c r="D37" s="87"/>
      <c r="E37" s="88"/>
      <c r="F37" s="7" t="s">
        <v>7</v>
      </c>
      <c r="G37" s="7" t="s">
        <v>12</v>
      </c>
      <c r="H37" s="36" t="s">
        <v>202</v>
      </c>
      <c r="I37" s="7"/>
      <c r="J37" s="33">
        <f>J38</f>
        <v>24.1</v>
      </c>
      <c r="K37" s="10">
        <v>24.1</v>
      </c>
      <c r="L37" s="10">
        <v>24.1</v>
      </c>
    </row>
    <row r="38" spans="1:12" ht="18" customHeight="1">
      <c r="A38" s="58" t="s">
        <v>34</v>
      </c>
      <c r="B38" s="71"/>
      <c r="C38" s="71"/>
      <c r="D38" s="71"/>
      <c r="E38" s="72"/>
      <c r="F38" s="7" t="s">
        <v>7</v>
      </c>
      <c r="G38" s="7" t="s">
        <v>12</v>
      </c>
      <c r="H38" s="36" t="s">
        <v>202</v>
      </c>
      <c r="I38" s="7" t="s">
        <v>60</v>
      </c>
      <c r="J38" s="33">
        <v>24.1</v>
      </c>
      <c r="K38" s="10">
        <v>24.1</v>
      </c>
      <c r="L38" s="10">
        <v>24.1</v>
      </c>
    </row>
    <row r="39" spans="1:12" ht="42.75" customHeight="1">
      <c r="A39" s="84" t="s">
        <v>156</v>
      </c>
      <c r="B39" s="87"/>
      <c r="C39" s="87"/>
      <c r="D39" s="87"/>
      <c r="E39" s="88"/>
      <c r="F39" s="7" t="s">
        <v>7</v>
      </c>
      <c r="G39" s="7" t="s">
        <v>12</v>
      </c>
      <c r="H39" s="36" t="s">
        <v>145</v>
      </c>
      <c r="I39" s="7"/>
      <c r="J39" s="33">
        <f aca="true" t="shared" si="1" ref="J39:L40">J40</f>
        <v>15</v>
      </c>
      <c r="K39" s="33">
        <f t="shared" si="1"/>
        <v>15</v>
      </c>
      <c r="L39" s="33">
        <f t="shared" si="1"/>
        <v>15</v>
      </c>
    </row>
    <row r="40" spans="1:12" ht="48" customHeight="1">
      <c r="A40" s="84" t="s">
        <v>102</v>
      </c>
      <c r="B40" s="87"/>
      <c r="C40" s="87"/>
      <c r="D40" s="87"/>
      <c r="E40" s="88"/>
      <c r="F40" s="7" t="s">
        <v>7</v>
      </c>
      <c r="G40" s="7" t="s">
        <v>7</v>
      </c>
      <c r="H40" s="36" t="s">
        <v>144</v>
      </c>
      <c r="I40" s="7"/>
      <c r="J40" s="33">
        <f t="shared" si="1"/>
        <v>15</v>
      </c>
      <c r="K40" s="33">
        <f t="shared" si="1"/>
        <v>15</v>
      </c>
      <c r="L40" s="33">
        <f t="shared" si="1"/>
        <v>15</v>
      </c>
    </row>
    <row r="41" spans="1:12" ht="18" customHeight="1">
      <c r="A41" s="58" t="s">
        <v>34</v>
      </c>
      <c r="B41" s="71"/>
      <c r="C41" s="71"/>
      <c r="D41" s="71"/>
      <c r="E41" s="72"/>
      <c r="F41" s="7" t="s">
        <v>7</v>
      </c>
      <c r="G41" s="7" t="s">
        <v>12</v>
      </c>
      <c r="H41" s="36" t="s">
        <v>144</v>
      </c>
      <c r="I41" s="7" t="s">
        <v>60</v>
      </c>
      <c r="J41" s="33">
        <v>15</v>
      </c>
      <c r="K41" s="29">
        <v>15</v>
      </c>
      <c r="L41" s="29">
        <v>15</v>
      </c>
    </row>
    <row r="42" spans="1:12" ht="27" customHeight="1">
      <c r="A42" s="58" t="s">
        <v>42</v>
      </c>
      <c r="B42" s="71"/>
      <c r="C42" s="71"/>
      <c r="D42" s="71"/>
      <c r="E42" s="72"/>
      <c r="F42" s="7" t="s">
        <v>7</v>
      </c>
      <c r="G42" s="7" t="s">
        <v>12</v>
      </c>
      <c r="H42" s="7" t="s">
        <v>140</v>
      </c>
      <c r="I42" s="7"/>
      <c r="J42" s="33">
        <f>J43</f>
        <v>3432.6</v>
      </c>
      <c r="K42" s="33">
        <f>K43</f>
        <v>3227.6</v>
      </c>
      <c r="L42" s="33">
        <f>L43</f>
        <v>3227.6</v>
      </c>
    </row>
    <row r="43" spans="1:12" ht="24.75" customHeight="1">
      <c r="A43" s="64" t="s">
        <v>44</v>
      </c>
      <c r="B43" s="65"/>
      <c r="C43" s="65"/>
      <c r="D43" s="65"/>
      <c r="E43" s="66"/>
      <c r="F43" s="7" t="s">
        <v>7</v>
      </c>
      <c r="G43" s="7" t="s">
        <v>12</v>
      </c>
      <c r="H43" s="7" t="s">
        <v>139</v>
      </c>
      <c r="I43" s="7"/>
      <c r="J43" s="33">
        <f>J44+J45+J46</f>
        <v>3432.6</v>
      </c>
      <c r="K43" s="33">
        <f>K44+K45+K46</f>
        <v>3227.6</v>
      </c>
      <c r="L43" s="33">
        <f>L44+L45+L46</f>
        <v>3227.6</v>
      </c>
    </row>
    <row r="44" spans="1:12" ht="29.25" customHeight="1">
      <c r="A44" s="127" t="s">
        <v>67</v>
      </c>
      <c r="B44" s="128"/>
      <c r="C44" s="128"/>
      <c r="D44" s="128"/>
      <c r="E44" s="129"/>
      <c r="F44" s="36" t="s">
        <v>7</v>
      </c>
      <c r="G44" s="36" t="s">
        <v>12</v>
      </c>
      <c r="H44" s="36" t="s">
        <v>139</v>
      </c>
      <c r="I44" s="36" t="s">
        <v>45</v>
      </c>
      <c r="J44" s="33">
        <f>2448.5+50</f>
        <v>2498.5</v>
      </c>
      <c r="K44" s="33">
        <v>2448.5</v>
      </c>
      <c r="L44" s="33">
        <v>2448.5</v>
      </c>
    </row>
    <row r="45" spans="1:12" ht="39" customHeight="1">
      <c r="A45" s="127" t="s">
        <v>66</v>
      </c>
      <c r="B45" s="128"/>
      <c r="C45" s="128"/>
      <c r="D45" s="128"/>
      <c r="E45" s="129"/>
      <c r="F45" s="36" t="s">
        <v>7</v>
      </c>
      <c r="G45" s="36" t="s">
        <v>12</v>
      </c>
      <c r="H45" s="36" t="s">
        <v>139</v>
      </c>
      <c r="I45" s="36" t="s">
        <v>46</v>
      </c>
      <c r="J45" s="33">
        <f>781.6-44.5+155</f>
        <v>892.1</v>
      </c>
      <c r="K45" s="34">
        <v>737.1</v>
      </c>
      <c r="L45" s="34">
        <v>737.1</v>
      </c>
    </row>
    <row r="46" spans="1:12" ht="15.75" customHeight="1">
      <c r="A46" s="127" t="s">
        <v>47</v>
      </c>
      <c r="B46" s="128"/>
      <c r="C46" s="128"/>
      <c r="D46" s="128"/>
      <c r="E46" s="129"/>
      <c r="F46" s="36" t="s">
        <v>7</v>
      </c>
      <c r="G46" s="36" t="s">
        <v>12</v>
      </c>
      <c r="H46" s="36" t="s">
        <v>139</v>
      </c>
      <c r="I46" s="36" t="s">
        <v>48</v>
      </c>
      <c r="J46" s="33">
        <v>42</v>
      </c>
      <c r="K46" s="33">
        <v>42</v>
      </c>
      <c r="L46" s="33">
        <v>42</v>
      </c>
    </row>
    <row r="47" spans="1:12" ht="39.75" customHeight="1">
      <c r="A47" s="58" t="s">
        <v>70</v>
      </c>
      <c r="B47" s="71"/>
      <c r="C47" s="71"/>
      <c r="D47" s="71"/>
      <c r="E47" s="72"/>
      <c r="F47" s="7" t="s">
        <v>7</v>
      </c>
      <c r="G47" s="7" t="s">
        <v>36</v>
      </c>
      <c r="H47" s="7"/>
      <c r="I47" s="7"/>
      <c r="J47" s="33">
        <f>J48+J52</f>
        <v>140</v>
      </c>
      <c r="K47" s="29">
        <v>140</v>
      </c>
      <c r="L47" s="29">
        <v>140</v>
      </c>
    </row>
    <row r="48" spans="1:12" ht="18" customHeight="1" hidden="1">
      <c r="A48" s="133" t="s">
        <v>72</v>
      </c>
      <c r="B48" s="134"/>
      <c r="C48" s="134"/>
      <c r="D48" s="134"/>
      <c r="E48" s="135"/>
      <c r="F48" s="26" t="s">
        <v>7</v>
      </c>
      <c r="G48" s="26" t="s">
        <v>36</v>
      </c>
      <c r="H48" s="7" t="s">
        <v>73</v>
      </c>
      <c r="I48" s="7"/>
      <c r="J48" s="33">
        <f>J49</f>
        <v>0</v>
      </c>
      <c r="K48" s="29"/>
      <c r="L48" s="29"/>
    </row>
    <row r="49" spans="1:12" ht="42" customHeight="1" hidden="1">
      <c r="A49" s="84" t="s">
        <v>102</v>
      </c>
      <c r="B49" s="87"/>
      <c r="C49" s="87"/>
      <c r="D49" s="87"/>
      <c r="E49" s="88"/>
      <c r="F49" s="26" t="s">
        <v>7</v>
      </c>
      <c r="G49" s="26" t="s">
        <v>36</v>
      </c>
      <c r="H49" s="7" t="s">
        <v>103</v>
      </c>
      <c r="I49" s="7"/>
      <c r="J49" s="33">
        <f>J50</f>
        <v>0</v>
      </c>
      <c r="K49" s="29"/>
      <c r="L49" s="29"/>
    </row>
    <row r="50" spans="1:12" ht="87" customHeight="1" hidden="1">
      <c r="A50" s="58" t="s">
        <v>90</v>
      </c>
      <c r="B50" s="59"/>
      <c r="C50" s="59"/>
      <c r="D50" s="59"/>
      <c r="E50" s="60"/>
      <c r="F50" s="7" t="s">
        <v>7</v>
      </c>
      <c r="G50" s="7" t="s">
        <v>36</v>
      </c>
      <c r="H50" s="36" t="s">
        <v>93</v>
      </c>
      <c r="I50" s="7"/>
      <c r="J50" s="33">
        <f>J51</f>
        <v>0</v>
      </c>
      <c r="K50" s="29"/>
      <c r="L50" s="29"/>
    </row>
    <row r="51" spans="1:12" ht="18" customHeight="1" hidden="1">
      <c r="A51" s="58" t="s">
        <v>34</v>
      </c>
      <c r="B51" s="71"/>
      <c r="C51" s="71"/>
      <c r="D51" s="71"/>
      <c r="E51" s="72"/>
      <c r="F51" s="7" t="s">
        <v>7</v>
      </c>
      <c r="G51" s="7" t="s">
        <v>36</v>
      </c>
      <c r="H51" s="36" t="s">
        <v>93</v>
      </c>
      <c r="I51" s="7" t="s">
        <v>60</v>
      </c>
      <c r="J51" s="33"/>
      <c r="K51" s="29"/>
      <c r="L51" s="29"/>
    </row>
    <row r="52" spans="1:12" ht="40.5" customHeight="1">
      <c r="A52" s="84" t="s">
        <v>102</v>
      </c>
      <c r="B52" s="87"/>
      <c r="C52" s="87"/>
      <c r="D52" s="87"/>
      <c r="E52" s="88"/>
      <c r="F52" s="7" t="s">
        <v>7</v>
      </c>
      <c r="G52" s="7" t="s">
        <v>36</v>
      </c>
      <c r="H52" s="36" t="s">
        <v>138</v>
      </c>
      <c r="I52" s="7"/>
      <c r="J52" s="33">
        <f>J53</f>
        <v>140</v>
      </c>
      <c r="K52" s="29">
        <v>140</v>
      </c>
      <c r="L52" s="29">
        <v>140</v>
      </c>
    </row>
    <row r="53" spans="1:12" ht="41.25" customHeight="1">
      <c r="A53" s="58" t="s">
        <v>74</v>
      </c>
      <c r="B53" s="71"/>
      <c r="C53" s="71"/>
      <c r="D53" s="71"/>
      <c r="E53" s="72"/>
      <c r="F53" s="7" t="s">
        <v>7</v>
      </c>
      <c r="G53" s="7" t="s">
        <v>36</v>
      </c>
      <c r="H53" s="36" t="s">
        <v>137</v>
      </c>
      <c r="I53" s="7"/>
      <c r="J53" s="33">
        <f>J54</f>
        <v>140</v>
      </c>
      <c r="K53" s="29">
        <v>140</v>
      </c>
      <c r="L53" s="29">
        <v>140</v>
      </c>
    </row>
    <row r="54" spans="1:12" ht="18" customHeight="1">
      <c r="A54" s="58" t="s">
        <v>34</v>
      </c>
      <c r="B54" s="71"/>
      <c r="C54" s="71"/>
      <c r="D54" s="71"/>
      <c r="E54" s="72"/>
      <c r="F54" s="7" t="s">
        <v>7</v>
      </c>
      <c r="G54" s="7" t="s">
        <v>36</v>
      </c>
      <c r="H54" s="36" t="s">
        <v>137</v>
      </c>
      <c r="I54" s="7" t="s">
        <v>60</v>
      </c>
      <c r="J54" s="33">
        <v>140</v>
      </c>
      <c r="K54" s="33">
        <v>140</v>
      </c>
      <c r="L54" s="33">
        <v>140</v>
      </c>
    </row>
    <row r="55" spans="1:12" ht="15.75" customHeight="1">
      <c r="A55" s="64" t="s">
        <v>13</v>
      </c>
      <c r="B55" s="65"/>
      <c r="C55" s="65"/>
      <c r="D55" s="65"/>
      <c r="E55" s="66"/>
      <c r="F55" s="7" t="s">
        <v>7</v>
      </c>
      <c r="G55" s="7" t="s">
        <v>14</v>
      </c>
      <c r="H55" s="7"/>
      <c r="I55" s="7"/>
      <c r="J55" s="33">
        <f>J57</f>
        <v>10</v>
      </c>
      <c r="K55" s="33">
        <f>K57</f>
        <v>10</v>
      </c>
      <c r="L55" s="33">
        <f>L57</f>
        <v>10</v>
      </c>
    </row>
    <row r="56" spans="1:12" ht="20.25" customHeight="1">
      <c r="A56" s="64" t="s">
        <v>49</v>
      </c>
      <c r="B56" s="65"/>
      <c r="C56" s="65"/>
      <c r="D56" s="65"/>
      <c r="E56" s="66"/>
      <c r="F56" s="7" t="s">
        <v>7</v>
      </c>
      <c r="G56" s="7" t="s">
        <v>14</v>
      </c>
      <c r="H56" s="7" t="s">
        <v>134</v>
      </c>
      <c r="I56" s="15"/>
      <c r="J56" s="33">
        <f aca="true" t="shared" si="2" ref="J56:L57">J57</f>
        <v>10</v>
      </c>
      <c r="K56" s="33">
        <f t="shared" si="2"/>
        <v>10</v>
      </c>
      <c r="L56" s="33">
        <f t="shared" si="2"/>
        <v>10</v>
      </c>
    </row>
    <row r="57" spans="1:12" ht="16.5" customHeight="1">
      <c r="A57" s="64" t="s">
        <v>50</v>
      </c>
      <c r="B57" s="65"/>
      <c r="C57" s="65"/>
      <c r="D57" s="65"/>
      <c r="E57" s="66"/>
      <c r="F57" s="7" t="s">
        <v>7</v>
      </c>
      <c r="G57" s="7" t="s">
        <v>14</v>
      </c>
      <c r="H57" s="7" t="s">
        <v>135</v>
      </c>
      <c r="I57" s="15"/>
      <c r="J57" s="33">
        <f t="shared" si="2"/>
        <v>10</v>
      </c>
      <c r="K57" s="33">
        <f t="shared" si="2"/>
        <v>10</v>
      </c>
      <c r="L57" s="33">
        <f t="shared" si="2"/>
        <v>10</v>
      </c>
    </row>
    <row r="58" spans="1:12" ht="16.5" customHeight="1">
      <c r="A58" s="58" t="s">
        <v>69</v>
      </c>
      <c r="B58" s="71"/>
      <c r="C58" s="71"/>
      <c r="D58" s="71"/>
      <c r="E58" s="72"/>
      <c r="F58" s="7" t="s">
        <v>7</v>
      </c>
      <c r="G58" s="7" t="s">
        <v>14</v>
      </c>
      <c r="H58" s="7" t="s">
        <v>135</v>
      </c>
      <c r="I58" s="7" t="s">
        <v>51</v>
      </c>
      <c r="J58" s="33">
        <v>10</v>
      </c>
      <c r="K58" s="29">
        <v>10</v>
      </c>
      <c r="L58" s="29">
        <v>10</v>
      </c>
    </row>
    <row r="59" spans="1:12" ht="15" customHeight="1">
      <c r="A59" s="64" t="s">
        <v>15</v>
      </c>
      <c r="B59" s="122"/>
      <c r="C59" s="122"/>
      <c r="D59" s="122"/>
      <c r="E59" s="123"/>
      <c r="F59" s="7" t="s">
        <v>7</v>
      </c>
      <c r="G59" s="7" t="s">
        <v>16</v>
      </c>
      <c r="H59" s="16"/>
      <c r="I59" s="7"/>
      <c r="J59" s="33">
        <f>J61+J63+J66+J68</f>
        <v>41.7</v>
      </c>
      <c r="K59" s="33">
        <f>K61+K63+K66</f>
        <v>30</v>
      </c>
      <c r="L59" s="33">
        <f>L61+L63+L66</f>
        <v>30</v>
      </c>
    </row>
    <row r="60" spans="1:12" ht="15.75" customHeight="1">
      <c r="A60" s="58" t="s">
        <v>52</v>
      </c>
      <c r="B60" s="71"/>
      <c r="C60" s="71"/>
      <c r="D60" s="71"/>
      <c r="E60" s="72"/>
      <c r="F60" s="7" t="s">
        <v>7</v>
      </c>
      <c r="G60" s="7" t="s">
        <v>16</v>
      </c>
      <c r="H60" s="7" t="s">
        <v>136</v>
      </c>
      <c r="I60" s="7"/>
      <c r="J60" s="33">
        <f aca="true" t="shared" si="3" ref="J60:L61">J61</f>
        <v>0.4</v>
      </c>
      <c r="K60" s="33">
        <f t="shared" si="3"/>
        <v>0.4</v>
      </c>
      <c r="L60" s="33">
        <f t="shared" si="3"/>
        <v>0.4</v>
      </c>
    </row>
    <row r="61" spans="1:12" ht="132.75" customHeight="1">
      <c r="A61" s="130" t="s">
        <v>61</v>
      </c>
      <c r="B61" s="131"/>
      <c r="C61" s="131"/>
      <c r="D61" s="131"/>
      <c r="E61" s="132"/>
      <c r="F61" s="7" t="s">
        <v>7</v>
      </c>
      <c r="G61" s="7" t="s">
        <v>16</v>
      </c>
      <c r="H61" s="7" t="s">
        <v>129</v>
      </c>
      <c r="I61" s="7"/>
      <c r="J61" s="33">
        <f t="shared" si="3"/>
        <v>0.4</v>
      </c>
      <c r="K61" s="33">
        <f t="shared" si="3"/>
        <v>0.4</v>
      </c>
      <c r="L61" s="33">
        <f t="shared" si="3"/>
        <v>0.4</v>
      </c>
    </row>
    <row r="62" spans="1:12" ht="38.25" customHeight="1">
      <c r="A62" s="58" t="s">
        <v>66</v>
      </c>
      <c r="B62" s="71"/>
      <c r="C62" s="71"/>
      <c r="D62" s="71"/>
      <c r="E62" s="72"/>
      <c r="F62" s="7" t="s">
        <v>7</v>
      </c>
      <c r="G62" s="7" t="s">
        <v>16</v>
      </c>
      <c r="H62" s="7" t="s">
        <v>129</v>
      </c>
      <c r="I62" s="7" t="s">
        <v>46</v>
      </c>
      <c r="J62" s="33">
        <v>0.4</v>
      </c>
      <c r="K62" s="10">
        <v>0.4</v>
      </c>
      <c r="L62" s="10">
        <v>0.4</v>
      </c>
    </row>
    <row r="63" spans="1:12" ht="27.75" customHeight="1">
      <c r="A63" s="64" t="s">
        <v>75</v>
      </c>
      <c r="B63" s="92"/>
      <c r="C63" s="92"/>
      <c r="D63" s="92"/>
      <c r="E63" s="93"/>
      <c r="F63" s="7" t="s">
        <v>7</v>
      </c>
      <c r="G63" s="7" t="s">
        <v>16</v>
      </c>
      <c r="H63" s="7" t="s">
        <v>130</v>
      </c>
      <c r="I63" s="7"/>
      <c r="J63" s="33">
        <f aca="true" t="shared" si="4" ref="J63:L64">J64</f>
        <v>5</v>
      </c>
      <c r="K63" s="33">
        <f t="shared" si="4"/>
        <v>5</v>
      </c>
      <c r="L63" s="33">
        <f t="shared" si="4"/>
        <v>5</v>
      </c>
    </row>
    <row r="64" spans="1:12" ht="27.75" customHeight="1">
      <c r="A64" s="58" t="s">
        <v>76</v>
      </c>
      <c r="B64" s="71"/>
      <c r="C64" s="71"/>
      <c r="D64" s="71"/>
      <c r="E64" s="72"/>
      <c r="F64" s="7" t="s">
        <v>7</v>
      </c>
      <c r="G64" s="7" t="s">
        <v>16</v>
      </c>
      <c r="H64" s="7" t="s">
        <v>131</v>
      </c>
      <c r="I64" s="7"/>
      <c r="J64" s="33">
        <f t="shared" si="4"/>
        <v>5</v>
      </c>
      <c r="K64" s="33">
        <f t="shared" si="4"/>
        <v>5</v>
      </c>
      <c r="L64" s="33">
        <f t="shared" si="4"/>
        <v>5</v>
      </c>
    </row>
    <row r="65" spans="1:12" ht="15.75" customHeight="1">
      <c r="A65" s="64" t="s">
        <v>47</v>
      </c>
      <c r="B65" s="65"/>
      <c r="C65" s="65"/>
      <c r="D65" s="65"/>
      <c r="E65" s="66"/>
      <c r="F65" s="7" t="s">
        <v>7</v>
      </c>
      <c r="G65" s="7" t="s">
        <v>16</v>
      </c>
      <c r="H65" s="7" t="s">
        <v>131</v>
      </c>
      <c r="I65" s="36" t="s">
        <v>48</v>
      </c>
      <c r="J65" s="33">
        <v>5</v>
      </c>
      <c r="K65" s="10">
        <v>5</v>
      </c>
      <c r="L65" s="10">
        <v>5</v>
      </c>
    </row>
    <row r="66" spans="1:12" ht="15.75" customHeight="1">
      <c r="A66" s="64" t="s">
        <v>15</v>
      </c>
      <c r="B66" s="122"/>
      <c r="C66" s="122"/>
      <c r="D66" s="122"/>
      <c r="E66" s="123"/>
      <c r="F66" s="7" t="s">
        <v>7</v>
      </c>
      <c r="G66" s="7" t="s">
        <v>16</v>
      </c>
      <c r="H66" s="7" t="s">
        <v>132</v>
      </c>
      <c r="I66" s="36"/>
      <c r="J66" s="33">
        <f>J67</f>
        <v>24.599999999999998</v>
      </c>
      <c r="K66" s="33">
        <f>K67</f>
        <v>24.599999999999998</v>
      </c>
      <c r="L66" s="33">
        <f>L67</f>
        <v>24.599999999999998</v>
      </c>
    </row>
    <row r="67" spans="1:12" ht="45" customHeight="1">
      <c r="A67" s="58" t="s">
        <v>66</v>
      </c>
      <c r="B67" s="71"/>
      <c r="C67" s="71"/>
      <c r="D67" s="71"/>
      <c r="E67" s="72"/>
      <c r="F67" s="7" t="s">
        <v>7</v>
      </c>
      <c r="G67" s="7" t="s">
        <v>16</v>
      </c>
      <c r="H67" s="7" t="s">
        <v>133</v>
      </c>
      <c r="I67" s="36" t="s">
        <v>46</v>
      </c>
      <c r="J67" s="33">
        <f>25.9-1.3</f>
        <v>24.599999999999998</v>
      </c>
      <c r="K67" s="33">
        <f>25.9-1.3</f>
        <v>24.599999999999998</v>
      </c>
      <c r="L67" s="33">
        <f>25.9-1.3</f>
        <v>24.599999999999998</v>
      </c>
    </row>
    <row r="68" spans="1:12" ht="29.25" customHeight="1">
      <c r="A68" s="58" t="s">
        <v>192</v>
      </c>
      <c r="B68" s="71"/>
      <c r="C68" s="71"/>
      <c r="D68" s="71"/>
      <c r="E68" s="72"/>
      <c r="F68" s="7" t="s">
        <v>7</v>
      </c>
      <c r="G68" s="7" t="s">
        <v>16</v>
      </c>
      <c r="H68" s="7" t="s">
        <v>193</v>
      </c>
      <c r="I68" s="36"/>
      <c r="J68" s="33">
        <f>J69</f>
        <v>11.7</v>
      </c>
      <c r="K68" s="33">
        <v>0</v>
      </c>
      <c r="L68" s="33">
        <v>0</v>
      </c>
    </row>
    <row r="69" spans="1:12" ht="16.5" customHeight="1">
      <c r="A69" s="58" t="s">
        <v>194</v>
      </c>
      <c r="B69" s="71"/>
      <c r="C69" s="71"/>
      <c r="D69" s="71"/>
      <c r="E69" s="72"/>
      <c r="F69" s="7" t="s">
        <v>7</v>
      </c>
      <c r="G69" s="7" t="s">
        <v>16</v>
      </c>
      <c r="H69" s="7" t="s">
        <v>193</v>
      </c>
      <c r="I69" s="36" t="s">
        <v>195</v>
      </c>
      <c r="J69" s="33">
        <v>11.7</v>
      </c>
      <c r="K69" s="33">
        <v>0</v>
      </c>
      <c r="L69" s="33">
        <v>0</v>
      </c>
    </row>
    <row r="70" spans="1:12" ht="18.75" customHeight="1">
      <c r="A70" s="119" t="s">
        <v>17</v>
      </c>
      <c r="B70" s="120"/>
      <c r="C70" s="120"/>
      <c r="D70" s="120"/>
      <c r="E70" s="121"/>
      <c r="F70" s="36" t="s">
        <v>11</v>
      </c>
      <c r="G70" s="36"/>
      <c r="H70" s="36"/>
      <c r="I70" s="36"/>
      <c r="J70" s="34">
        <f aca="true" t="shared" si="5" ref="J70:L72">J71</f>
        <v>214.20000000000002</v>
      </c>
      <c r="K70" s="34">
        <f t="shared" si="5"/>
        <v>216.5</v>
      </c>
      <c r="L70" s="34">
        <f t="shared" si="5"/>
        <v>224.5</v>
      </c>
    </row>
    <row r="71" spans="1:12" ht="19.5" customHeight="1">
      <c r="A71" s="124" t="s">
        <v>62</v>
      </c>
      <c r="B71" s="125"/>
      <c r="C71" s="125"/>
      <c r="D71" s="125"/>
      <c r="E71" s="126"/>
      <c r="F71" s="36" t="s">
        <v>11</v>
      </c>
      <c r="G71" s="36" t="s">
        <v>9</v>
      </c>
      <c r="H71" s="36"/>
      <c r="I71" s="36"/>
      <c r="J71" s="34">
        <f t="shared" si="5"/>
        <v>214.20000000000002</v>
      </c>
      <c r="K71" s="34">
        <f t="shared" si="5"/>
        <v>216.5</v>
      </c>
      <c r="L71" s="34">
        <f t="shared" si="5"/>
        <v>224.5</v>
      </c>
    </row>
    <row r="72" spans="1:12" ht="18.75" customHeight="1">
      <c r="A72" s="127" t="s">
        <v>52</v>
      </c>
      <c r="B72" s="128"/>
      <c r="C72" s="128"/>
      <c r="D72" s="128"/>
      <c r="E72" s="129"/>
      <c r="F72" s="36" t="s">
        <v>11</v>
      </c>
      <c r="G72" s="36" t="s">
        <v>9</v>
      </c>
      <c r="H72" s="36" t="s">
        <v>128</v>
      </c>
      <c r="I72" s="36"/>
      <c r="J72" s="34">
        <f t="shared" si="5"/>
        <v>214.20000000000002</v>
      </c>
      <c r="K72" s="34">
        <f t="shared" si="5"/>
        <v>216.5</v>
      </c>
      <c r="L72" s="34">
        <f t="shared" si="5"/>
        <v>224.5</v>
      </c>
    </row>
    <row r="73" spans="1:12" ht="31.5" customHeight="1">
      <c r="A73" s="124" t="s">
        <v>53</v>
      </c>
      <c r="B73" s="125"/>
      <c r="C73" s="125"/>
      <c r="D73" s="125"/>
      <c r="E73" s="126"/>
      <c r="F73" s="36" t="s">
        <v>11</v>
      </c>
      <c r="G73" s="36" t="s">
        <v>9</v>
      </c>
      <c r="H73" s="36" t="s">
        <v>127</v>
      </c>
      <c r="I73" s="36"/>
      <c r="J73" s="33">
        <f>J74+J75</f>
        <v>214.20000000000002</v>
      </c>
      <c r="K73" s="33">
        <f>K74+K75</f>
        <v>216.5</v>
      </c>
      <c r="L73" s="33">
        <f>L74+L75</f>
        <v>224.5</v>
      </c>
    </row>
    <row r="74" spans="1:13" ht="31.5" customHeight="1">
      <c r="A74" s="127" t="s">
        <v>67</v>
      </c>
      <c r="B74" s="128"/>
      <c r="C74" s="128"/>
      <c r="D74" s="128"/>
      <c r="E74" s="129"/>
      <c r="F74" s="36" t="s">
        <v>11</v>
      </c>
      <c r="G74" s="36" t="s">
        <v>9</v>
      </c>
      <c r="H74" s="36" t="s">
        <v>127</v>
      </c>
      <c r="I74" s="36" t="s">
        <v>45</v>
      </c>
      <c r="J74" s="33">
        <v>194.3</v>
      </c>
      <c r="K74" s="33">
        <v>197</v>
      </c>
      <c r="L74" s="33">
        <v>197</v>
      </c>
      <c r="M74" s="9"/>
    </row>
    <row r="75" spans="1:12" ht="41.25" customHeight="1">
      <c r="A75" s="127" t="s">
        <v>66</v>
      </c>
      <c r="B75" s="128"/>
      <c r="C75" s="128"/>
      <c r="D75" s="128"/>
      <c r="E75" s="129"/>
      <c r="F75" s="36" t="s">
        <v>11</v>
      </c>
      <c r="G75" s="36" t="s">
        <v>9</v>
      </c>
      <c r="H75" s="36" t="s">
        <v>127</v>
      </c>
      <c r="I75" s="36" t="s">
        <v>46</v>
      </c>
      <c r="J75" s="34">
        <v>19.9</v>
      </c>
      <c r="K75" s="34">
        <f>19.9-0.4</f>
        <v>19.5</v>
      </c>
      <c r="L75" s="34">
        <v>27.5</v>
      </c>
    </row>
    <row r="76" spans="1:12" ht="28.5" customHeight="1">
      <c r="A76" s="67" t="s">
        <v>18</v>
      </c>
      <c r="B76" s="68"/>
      <c r="C76" s="68"/>
      <c r="D76" s="68"/>
      <c r="E76" s="69"/>
      <c r="F76" s="7" t="s">
        <v>9</v>
      </c>
      <c r="G76" s="7"/>
      <c r="H76" s="7"/>
      <c r="I76" s="7"/>
      <c r="J76" s="33">
        <f aca="true" t="shared" si="6" ref="J76:L79">J77</f>
        <v>30</v>
      </c>
      <c r="K76" s="33">
        <f t="shared" si="6"/>
        <v>10</v>
      </c>
      <c r="L76" s="33">
        <f t="shared" si="6"/>
        <v>10</v>
      </c>
    </row>
    <row r="77" spans="1:12" ht="12.75" customHeight="1">
      <c r="A77" s="73" t="s">
        <v>20</v>
      </c>
      <c r="B77" s="73"/>
      <c r="C77" s="73"/>
      <c r="D77" s="73"/>
      <c r="E77" s="73"/>
      <c r="F77" s="7" t="s">
        <v>9</v>
      </c>
      <c r="G77" s="7" t="s">
        <v>21</v>
      </c>
      <c r="H77" s="17"/>
      <c r="I77" s="7"/>
      <c r="J77" s="33">
        <f t="shared" si="6"/>
        <v>30</v>
      </c>
      <c r="K77" s="33">
        <f t="shared" si="6"/>
        <v>10</v>
      </c>
      <c r="L77" s="33">
        <f t="shared" si="6"/>
        <v>10</v>
      </c>
    </row>
    <row r="78" spans="1:12" ht="27" customHeight="1">
      <c r="A78" s="64" t="s">
        <v>105</v>
      </c>
      <c r="B78" s="65"/>
      <c r="C78" s="65"/>
      <c r="D78" s="65"/>
      <c r="E78" s="66"/>
      <c r="F78" s="7" t="s">
        <v>9</v>
      </c>
      <c r="G78" s="18" t="s">
        <v>21</v>
      </c>
      <c r="H78" s="19" t="s">
        <v>126</v>
      </c>
      <c r="I78" s="20"/>
      <c r="J78" s="33">
        <f t="shared" si="6"/>
        <v>30</v>
      </c>
      <c r="K78" s="33">
        <f t="shared" si="6"/>
        <v>10</v>
      </c>
      <c r="L78" s="33">
        <f t="shared" si="6"/>
        <v>10</v>
      </c>
    </row>
    <row r="79" spans="1:12" ht="29.25" customHeight="1">
      <c r="A79" s="124" t="s">
        <v>92</v>
      </c>
      <c r="B79" s="125"/>
      <c r="C79" s="125"/>
      <c r="D79" s="125"/>
      <c r="E79" s="126"/>
      <c r="F79" s="7" t="s">
        <v>9</v>
      </c>
      <c r="G79" s="18" t="s">
        <v>21</v>
      </c>
      <c r="H79" s="19" t="s">
        <v>125</v>
      </c>
      <c r="I79" s="20"/>
      <c r="J79" s="33">
        <f t="shared" si="6"/>
        <v>30</v>
      </c>
      <c r="K79" s="33">
        <f t="shared" si="6"/>
        <v>10</v>
      </c>
      <c r="L79" s="33">
        <f t="shared" si="6"/>
        <v>10</v>
      </c>
    </row>
    <row r="80" spans="1:12" ht="39.75" customHeight="1">
      <c r="A80" s="58" t="s">
        <v>66</v>
      </c>
      <c r="B80" s="71"/>
      <c r="C80" s="71"/>
      <c r="D80" s="71"/>
      <c r="E80" s="72"/>
      <c r="F80" s="7" t="s">
        <v>9</v>
      </c>
      <c r="G80" s="18" t="s">
        <v>21</v>
      </c>
      <c r="H80" s="19" t="s">
        <v>125</v>
      </c>
      <c r="I80" s="20" t="s">
        <v>46</v>
      </c>
      <c r="J80" s="33">
        <v>30</v>
      </c>
      <c r="K80" s="53">
        <v>10</v>
      </c>
      <c r="L80" s="53">
        <v>10</v>
      </c>
    </row>
    <row r="81" spans="1:12" ht="15" customHeight="1" hidden="1">
      <c r="A81" s="67" t="s">
        <v>22</v>
      </c>
      <c r="B81" s="68"/>
      <c r="C81" s="68"/>
      <c r="D81" s="68"/>
      <c r="E81" s="69"/>
      <c r="F81" s="7" t="s">
        <v>12</v>
      </c>
      <c r="G81" s="7"/>
      <c r="H81" s="22"/>
      <c r="I81" s="7"/>
      <c r="J81" s="33">
        <f>J82</f>
        <v>0</v>
      </c>
      <c r="K81" s="15"/>
      <c r="L81" s="15"/>
    </row>
    <row r="82" spans="1:12" ht="16.5" customHeight="1" hidden="1">
      <c r="A82" s="58" t="s">
        <v>23</v>
      </c>
      <c r="B82" s="71"/>
      <c r="C82" s="71"/>
      <c r="D82" s="71"/>
      <c r="E82" s="72"/>
      <c r="F82" s="7" t="s">
        <v>12</v>
      </c>
      <c r="G82" s="7" t="s">
        <v>19</v>
      </c>
      <c r="H82" s="17"/>
      <c r="I82" s="7"/>
      <c r="J82" s="33">
        <f>J83</f>
        <v>0</v>
      </c>
      <c r="K82" s="15"/>
      <c r="L82" s="15"/>
    </row>
    <row r="83" spans="1:12" ht="15.75" customHeight="1" hidden="1">
      <c r="A83" s="58" t="s">
        <v>77</v>
      </c>
      <c r="B83" s="71"/>
      <c r="C83" s="71"/>
      <c r="D83" s="71"/>
      <c r="E83" s="72"/>
      <c r="F83" s="7" t="s">
        <v>12</v>
      </c>
      <c r="G83" s="7" t="s">
        <v>19</v>
      </c>
      <c r="H83" s="21" t="s">
        <v>86</v>
      </c>
      <c r="I83" s="20"/>
      <c r="J83" s="33">
        <f>J84+J87</f>
        <v>0</v>
      </c>
      <c r="K83" s="15"/>
      <c r="L83" s="15"/>
    </row>
    <row r="84" spans="1:12" ht="47.25" customHeight="1" hidden="1">
      <c r="A84" s="84" t="s">
        <v>102</v>
      </c>
      <c r="B84" s="87"/>
      <c r="C84" s="87"/>
      <c r="D84" s="87"/>
      <c r="E84" s="88"/>
      <c r="F84" s="7" t="s">
        <v>12</v>
      </c>
      <c r="G84" s="7" t="s">
        <v>19</v>
      </c>
      <c r="H84" s="7" t="s">
        <v>106</v>
      </c>
      <c r="I84" s="20"/>
      <c r="J84" s="33">
        <f>J85</f>
        <v>0</v>
      </c>
      <c r="K84" s="15"/>
      <c r="L84" s="15"/>
    </row>
    <row r="85" spans="1:12" ht="66.75" customHeight="1" hidden="1">
      <c r="A85" s="58" t="s">
        <v>71</v>
      </c>
      <c r="B85" s="71"/>
      <c r="C85" s="71"/>
      <c r="D85" s="71"/>
      <c r="E85" s="72"/>
      <c r="F85" s="7" t="s">
        <v>12</v>
      </c>
      <c r="G85" s="7" t="s">
        <v>19</v>
      </c>
      <c r="H85" s="7" t="s">
        <v>106</v>
      </c>
      <c r="I85" s="20"/>
      <c r="J85" s="33">
        <f>J86</f>
        <v>0</v>
      </c>
      <c r="K85" s="15"/>
      <c r="L85" s="15"/>
    </row>
    <row r="86" spans="1:12" ht="16.5" customHeight="1" hidden="1">
      <c r="A86" s="58" t="s">
        <v>34</v>
      </c>
      <c r="B86" s="71"/>
      <c r="C86" s="71"/>
      <c r="D86" s="71"/>
      <c r="E86" s="72"/>
      <c r="F86" s="7" t="s">
        <v>12</v>
      </c>
      <c r="G86" s="7" t="s">
        <v>19</v>
      </c>
      <c r="H86" s="7" t="s">
        <v>106</v>
      </c>
      <c r="I86" s="20" t="s">
        <v>60</v>
      </c>
      <c r="J86" s="33">
        <v>0</v>
      </c>
      <c r="K86" s="15"/>
      <c r="L86" s="15"/>
    </row>
    <row r="87" spans="1:12" ht="39" customHeight="1" hidden="1">
      <c r="A87" s="58" t="s">
        <v>78</v>
      </c>
      <c r="B87" s="71"/>
      <c r="C87" s="71"/>
      <c r="D87" s="71"/>
      <c r="E87" s="72"/>
      <c r="F87" s="7" t="s">
        <v>12</v>
      </c>
      <c r="G87" s="18" t="s">
        <v>19</v>
      </c>
      <c r="H87" s="21" t="s">
        <v>87</v>
      </c>
      <c r="I87" s="20"/>
      <c r="J87" s="33">
        <f>J88</f>
        <v>0</v>
      </c>
      <c r="K87" s="15"/>
      <c r="L87" s="15"/>
    </row>
    <row r="88" spans="1:12" ht="39" customHeight="1" hidden="1">
      <c r="A88" s="58" t="s">
        <v>66</v>
      </c>
      <c r="B88" s="71"/>
      <c r="C88" s="71"/>
      <c r="D88" s="71"/>
      <c r="E88" s="72"/>
      <c r="F88" s="7" t="s">
        <v>12</v>
      </c>
      <c r="G88" s="18" t="s">
        <v>19</v>
      </c>
      <c r="H88" s="21" t="s">
        <v>87</v>
      </c>
      <c r="I88" s="20" t="s">
        <v>46</v>
      </c>
      <c r="J88" s="33">
        <v>0</v>
      </c>
      <c r="K88" s="15"/>
      <c r="L88" s="15"/>
    </row>
    <row r="89" spans="1:12" ht="17.25" customHeight="1">
      <c r="A89" s="67" t="s">
        <v>24</v>
      </c>
      <c r="B89" s="68"/>
      <c r="C89" s="68"/>
      <c r="D89" s="68"/>
      <c r="E89" s="69"/>
      <c r="F89" s="7" t="s">
        <v>25</v>
      </c>
      <c r="G89" s="7"/>
      <c r="H89" s="22"/>
      <c r="I89" s="7"/>
      <c r="J89" s="33">
        <f>J94+J90+J112</f>
        <v>1603.5</v>
      </c>
      <c r="K89" s="33">
        <f>K94+K90</f>
        <v>1673.5</v>
      </c>
      <c r="L89" s="33">
        <f>L94+L90</f>
        <v>1673.5</v>
      </c>
    </row>
    <row r="90" spans="1:12" ht="17.25" customHeight="1">
      <c r="A90" s="67" t="s">
        <v>147</v>
      </c>
      <c r="B90" s="68"/>
      <c r="C90" s="68"/>
      <c r="D90" s="68"/>
      <c r="E90" s="69"/>
      <c r="F90" s="7" t="s">
        <v>25</v>
      </c>
      <c r="G90" s="7" t="s">
        <v>11</v>
      </c>
      <c r="H90" s="7"/>
      <c r="I90" s="7"/>
      <c r="J90" s="33">
        <f>J93</f>
        <v>173.5</v>
      </c>
      <c r="K90" s="33">
        <f>K93</f>
        <v>173.5</v>
      </c>
      <c r="L90" s="33">
        <f>L93</f>
        <v>173.5</v>
      </c>
    </row>
    <row r="91" spans="1:12" ht="17.25" customHeight="1">
      <c r="A91" s="67" t="s">
        <v>159</v>
      </c>
      <c r="B91" s="68"/>
      <c r="C91" s="68"/>
      <c r="D91" s="68"/>
      <c r="E91" s="69"/>
      <c r="F91" s="7" t="s">
        <v>25</v>
      </c>
      <c r="G91" s="7" t="s">
        <v>11</v>
      </c>
      <c r="H91" s="7" t="s">
        <v>158</v>
      </c>
      <c r="I91" s="7"/>
      <c r="J91" s="33">
        <f aca="true" t="shared" si="7" ref="J91:L92">J92</f>
        <v>173.5</v>
      </c>
      <c r="K91" s="33">
        <f t="shared" si="7"/>
        <v>173.5</v>
      </c>
      <c r="L91" s="33">
        <f t="shared" si="7"/>
        <v>173.5</v>
      </c>
    </row>
    <row r="92" spans="1:12" ht="31.5" customHeight="1">
      <c r="A92" s="58" t="s">
        <v>160</v>
      </c>
      <c r="B92" s="71"/>
      <c r="C92" s="71"/>
      <c r="D92" s="71"/>
      <c r="E92" s="72"/>
      <c r="F92" s="7" t="s">
        <v>25</v>
      </c>
      <c r="G92" s="7" t="s">
        <v>11</v>
      </c>
      <c r="H92" s="7" t="s">
        <v>148</v>
      </c>
      <c r="I92" s="7"/>
      <c r="J92" s="33">
        <f t="shared" si="7"/>
        <v>173.5</v>
      </c>
      <c r="K92" s="33">
        <f t="shared" si="7"/>
        <v>173.5</v>
      </c>
      <c r="L92" s="33">
        <f t="shared" si="7"/>
        <v>173.5</v>
      </c>
    </row>
    <row r="93" spans="1:12" ht="49.5" customHeight="1">
      <c r="A93" s="58" t="s">
        <v>66</v>
      </c>
      <c r="B93" s="71"/>
      <c r="C93" s="71"/>
      <c r="D93" s="71"/>
      <c r="E93" s="72"/>
      <c r="F93" s="7" t="s">
        <v>25</v>
      </c>
      <c r="G93" s="7" t="s">
        <v>11</v>
      </c>
      <c r="H93" s="46" t="s">
        <v>148</v>
      </c>
      <c r="I93" s="7" t="s">
        <v>46</v>
      </c>
      <c r="J93" s="33">
        <v>173.5</v>
      </c>
      <c r="K93" s="10">
        <v>173.5</v>
      </c>
      <c r="L93" s="10">
        <v>173.5</v>
      </c>
    </row>
    <row r="94" spans="1:12" ht="17.25" customHeight="1">
      <c r="A94" s="79" t="s">
        <v>26</v>
      </c>
      <c r="B94" s="79"/>
      <c r="C94" s="79"/>
      <c r="D94" s="79"/>
      <c r="E94" s="79"/>
      <c r="F94" s="7" t="s">
        <v>25</v>
      </c>
      <c r="G94" s="7" t="s">
        <v>9</v>
      </c>
      <c r="H94" s="17"/>
      <c r="I94" s="7"/>
      <c r="J94" s="33">
        <f>J102+J95</f>
        <v>1430</v>
      </c>
      <c r="K94" s="33">
        <f>K103+K110</f>
        <v>1500</v>
      </c>
      <c r="L94" s="33">
        <f>L103+L110</f>
        <v>1500</v>
      </c>
    </row>
    <row r="95" spans="1:12" ht="17.25" customHeight="1">
      <c r="A95" s="58" t="s">
        <v>34</v>
      </c>
      <c r="B95" s="71"/>
      <c r="C95" s="71"/>
      <c r="D95" s="71"/>
      <c r="E95" s="72"/>
      <c r="F95" s="7" t="s">
        <v>25</v>
      </c>
      <c r="G95" s="18" t="s">
        <v>9</v>
      </c>
      <c r="H95" s="17" t="s">
        <v>141</v>
      </c>
      <c r="I95" s="20"/>
      <c r="J95" s="33">
        <f>J96</f>
        <v>27.3</v>
      </c>
      <c r="K95" s="33">
        <v>0</v>
      </c>
      <c r="L95" s="33">
        <v>0</v>
      </c>
    </row>
    <row r="96" spans="1:12" ht="45.75" customHeight="1">
      <c r="A96" s="58" t="s">
        <v>182</v>
      </c>
      <c r="B96" s="71"/>
      <c r="C96" s="71"/>
      <c r="D96" s="71"/>
      <c r="E96" s="72"/>
      <c r="F96" s="7" t="s">
        <v>25</v>
      </c>
      <c r="G96" s="18" t="s">
        <v>9</v>
      </c>
      <c r="H96" s="17" t="s">
        <v>177</v>
      </c>
      <c r="I96" s="20"/>
      <c r="J96" s="33">
        <f>J97</f>
        <v>27.3</v>
      </c>
      <c r="K96" s="33">
        <f>K97</f>
        <v>0</v>
      </c>
      <c r="L96" s="33">
        <f>L97</f>
        <v>0</v>
      </c>
    </row>
    <row r="97" spans="1:12" ht="44.25" customHeight="1">
      <c r="A97" s="58" t="s">
        <v>176</v>
      </c>
      <c r="B97" s="71"/>
      <c r="C97" s="71"/>
      <c r="D97" s="71"/>
      <c r="E97" s="72"/>
      <c r="F97" s="7" t="s">
        <v>25</v>
      </c>
      <c r="G97" s="18" t="s">
        <v>9</v>
      </c>
      <c r="H97" s="17" t="s">
        <v>178</v>
      </c>
      <c r="I97" s="20"/>
      <c r="J97" s="33">
        <f>J98</f>
        <v>27.3</v>
      </c>
      <c r="K97" s="33">
        <f>K98</f>
        <v>0</v>
      </c>
      <c r="L97" s="33">
        <f>L98</f>
        <v>0</v>
      </c>
    </row>
    <row r="98" spans="1:12" ht="15" customHeight="1">
      <c r="A98" s="58" t="s">
        <v>34</v>
      </c>
      <c r="B98" s="71"/>
      <c r="C98" s="71"/>
      <c r="D98" s="71"/>
      <c r="E98" s="72"/>
      <c r="F98" s="7" t="s">
        <v>25</v>
      </c>
      <c r="G98" s="18" t="s">
        <v>9</v>
      </c>
      <c r="H98" s="17" t="s">
        <v>178</v>
      </c>
      <c r="I98" s="20" t="s">
        <v>60</v>
      </c>
      <c r="J98" s="33">
        <f>17+7.6+2.7</f>
        <v>27.3</v>
      </c>
      <c r="K98" s="33">
        <v>0</v>
      </c>
      <c r="L98" s="33">
        <v>0</v>
      </c>
    </row>
    <row r="99" spans="1:12" ht="17.25" customHeight="1" hidden="1">
      <c r="A99" s="58"/>
      <c r="B99" s="71"/>
      <c r="C99" s="71"/>
      <c r="D99" s="71"/>
      <c r="E99" s="72"/>
      <c r="F99" s="7"/>
      <c r="G99" s="18"/>
      <c r="H99" s="17"/>
      <c r="I99" s="20"/>
      <c r="J99" s="33"/>
      <c r="K99" s="33"/>
      <c r="L99" s="33"/>
    </row>
    <row r="100" spans="1:12" ht="17.25" customHeight="1" hidden="1">
      <c r="A100" s="58"/>
      <c r="B100" s="71"/>
      <c r="C100" s="71"/>
      <c r="D100" s="71"/>
      <c r="E100" s="72"/>
      <c r="F100" s="7"/>
      <c r="G100" s="18"/>
      <c r="H100" s="17"/>
      <c r="I100" s="20"/>
      <c r="J100" s="33"/>
      <c r="K100" s="33"/>
      <c r="L100" s="33"/>
    </row>
    <row r="101" spans="1:12" ht="17.25" customHeight="1" hidden="1">
      <c r="A101" s="58"/>
      <c r="B101" s="71"/>
      <c r="C101" s="71"/>
      <c r="D101" s="71"/>
      <c r="E101" s="72"/>
      <c r="F101" s="7"/>
      <c r="G101" s="18"/>
      <c r="H101" s="17"/>
      <c r="I101" s="20"/>
      <c r="J101" s="33"/>
      <c r="K101" s="33"/>
      <c r="L101" s="33"/>
    </row>
    <row r="102" spans="1:12" ht="29.25" customHeight="1">
      <c r="A102" s="79" t="s">
        <v>104</v>
      </c>
      <c r="B102" s="79"/>
      <c r="C102" s="79"/>
      <c r="D102" s="79"/>
      <c r="E102" s="79"/>
      <c r="F102" s="7" t="s">
        <v>25</v>
      </c>
      <c r="G102" s="18" t="s">
        <v>9</v>
      </c>
      <c r="H102" s="17" t="s">
        <v>124</v>
      </c>
      <c r="I102" s="20"/>
      <c r="J102" s="33">
        <f>J103</f>
        <v>1402.7</v>
      </c>
      <c r="K102" s="33">
        <f>K103</f>
        <v>1500</v>
      </c>
      <c r="L102" s="33">
        <f>L103</f>
        <v>1500</v>
      </c>
    </row>
    <row r="103" spans="1:12" ht="16.5" customHeight="1">
      <c r="A103" s="58" t="s">
        <v>79</v>
      </c>
      <c r="B103" s="71"/>
      <c r="C103" s="71"/>
      <c r="D103" s="71"/>
      <c r="E103" s="72"/>
      <c r="F103" s="7" t="s">
        <v>25</v>
      </c>
      <c r="G103" s="18" t="s">
        <v>9</v>
      </c>
      <c r="H103" s="17" t="s">
        <v>123</v>
      </c>
      <c r="I103" s="20"/>
      <c r="J103" s="33">
        <f>J104+J106+J108+J110</f>
        <v>1402.7</v>
      </c>
      <c r="K103" s="33">
        <f>K104+K106+K108</f>
        <v>1500</v>
      </c>
      <c r="L103" s="33">
        <f>L104+L106+L108</f>
        <v>1500</v>
      </c>
    </row>
    <row r="104" spans="1:12" ht="19.5" customHeight="1">
      <c r="A104" s="64" t="s">
        <v>54</v>
      </c>
      <c r="B104" s="65"/>
      <c r="C104" s="65"/>
      <c r="D104" s="65"/>
      <c r="E104" s="66"/>
      <c r="F104" s="7" t="s">
        <v>25</v>
      </c>
      <c r="G104" s="18" t="s">
        <v>9</v>
      </c>
      <c r="H104" s="23" t="s">
        <v>122</v>
      </c>
      <c r="I104" s="20"/>
      <c r="J104" s="33">
        <f>J105</f>
        <v>1160</v>
      </c>
      <c r="K104" s="33">
        <f>K105</f>
        <v>1240</v>
      </c>
      <c r="L104" s="33">
        <f>L105</f>
        <v>1240</v>
      </c>
    </row>
    <row r="105" spans="1:12" ht="43.5" customHeight="1">
      <c r="A105" s="58" t="s">
        <v>66</v>
      </c>
      <c r="B105" s="71"/>
      <c r="C105" s="71"/>
      <c r="D105" s="71"/>
      <c r="E105" s="72"/>
      <c r="F105" s="7" t="s">
        <v>25</v>
      </c>
      <c r="G105" s="18" t="s">
        <v>9</v>
      </c>
      <c r="H105" s="23" t="s">
        <v>122</v>
      </c>
      <c r="I105" s="20" t="s">
        <v>46</v>
      </c>
      <c r="J105" s="33">
        <f>1230-70</f>
        <v>1160</v>
      </c>
      <c r="K105" s="33">
        <v>1240</v>
      </c>
      <c r="L105" s="33">
        <v>1240</v>
      </c>
    </row>
    <row r="106" spans="1:12" ht="19.5" customHeight="1">
      <c r="A106" s="64" t="s">
        <v>55</v>
      </c>
      <c r="B106" s="65"/>
      <c r="C106" s="65"/>
      <c r="D106" s="65"/>
      <c r="E106" s="66"/>
      <c r="F106" s="7" t="s">
        <v>25</v>
      </c>
      <c r="G106" s="18" t="s">
        <v>9</v>
      </c>
      <c r="H106" s="23" t="s">
        <v>120</v>
      </c>
      <c r="I106" s="20"/>
      <c r="J106" s="33">
        <f>J107</f>
        <v>127.3</v>
      </c>
      <c r="K106" s="33">
        <f>K107</f>
        <v>130</v>
      </c>
      <c r="L106" s="33">
        <f>L107</f>
        <v>130</v>
      </c>
    </row>
    <row r="107" spans="1:12" ht="26.25" customHeight="1">
      <c r="A107" s="58" t="s">
        <v>66</v>
      </c>
      <c r="B107" s="71"/>
      <c r="C107" s="71"/>
      <c r="D107" s="71"/>
      <c r="E107" s="72"/>
      <c r="F107" s="11" t="s">
        <v>25</v>
      </c>
      <c r="G107" s="18" t="s">
        <v>9</v>
      </c>
      <c r="H107" s="23" t="s">
        <v>120</v>
      </c>
      <c r="I107" s="20" t="s">
        <v>46</v>
      </c>
      <c r="J107" s="33">
        <f>130-2.7</f>
        <v>127.3</v>
      </c>
      <c r="K107" s="29">
        <v>130</v>
      </c>
      <c r="L107" s="29">
        <v>130</v>
      </c>
    </row>
    <row r="108" spans="1:12" ht="31.5" customHeight="1">
      <c r="A108" s="64" t="s">
        <v>56</v>
      </c>
      <c r="B108" s="65"/>
      <c r="C108" s="65"/>
      <c r="D108" s="65"/>
      <c r="E108" s="66"/>
      <c r="F108" s="7" t="s">
        <v>25</v>
      </c>
      <c r="G108" s="18" t="s">
        <v>9</v>
      </c>
      <c r="H108" s="23" t="s">
        <v>121</v>
      </c>
      <c r="I108" s="20"/>
      <c r="J108" s="33">
        <f>J109</f>
        <v>89.4</v>
      </c>
      <c r="K108" s="33">
        <v>130</v>
      </c>
      <c r="L108" s="33">
        <v>130</v>
      </c>
    </row>
    <row r="109" spans="1:12" ht="40.5" customHeight="1">
      <c r="A109" s="58" t="s">
        <v>66</v>
      </c>
      <c r="B109" s="71"/>
      <c r="C109" s="71"/>
      <c r="D109" s="71"/>
      <c r="E109" s="72"/>
      <c r="F109" s="7" t="s">
        <v>25</v>
      </c>
      <c r="G109" s="18" t="s">
        <v>9</v>
      </c>
      <c r="H109" s="23" t="s">
        <v>121</v>
      </c>
      <c r="I109" s="20" t="s">
        <v>46</v>
      </c>
      <c r="J109" s="33">
        <f>144.4-55</f>
        <v>89.4</v>
      </c>
      <c r="K109" s="29">
        <v>130</v>
      </c>
      <c r="L109" s="29">
        <v>130</v>
      </c>
    </row>
    <row r="110" spans="1:12" ht="30" customHeight="1">
      <c r="A110" s="84" t="s">
        <v>169</v>
      </c>
      <c r="B110" s="87"/>
      <c r="C110" s="87"/>
      <c r="D110" s="87"/>
      <c r="E110" s="88"/>
      <c r="F110" s="7" t="s">
        <v>25</v>
      </c>
      <c r="G110" s="7" t="s">
        <v>9</v>
      </c>
      <c r="H110" s="7" t="s">
        <v>170</v>
      </c>
      <c r="I110" s="7"/>
      <c r="J110" s="33">
        <f>J111</f>
        <v>26</v>
      </c>
      <c r="K110" s="29">
        <v>0</v>
      </c>
      <c r="L110" s="29">
        <v>0</v>
      </c>
    </row>
    <row r="111" spans="1:12" ht="39.75" customHeight="1">
      <c r="A111" s="58" t="s">
        <v>66</v>
      </c>
      <c r="B111" s="71"/>
      <c r="C111" s="71"/>
      <c r="D111" s="71"/>
      <c r="E111" s="72"/>
      <c r="F111" s="7" t="s">
        <v>25</v>
      </c>
      <c r="G111" s="7" t="s">
        <v>9</v>
      </c>
      <c r="H111" s="7" t="s">
        <v>170</v>
      </c>
      <c r="I111" s="7" t="s">
        <v>46</v>
      </c>
      <c r="J111" s="33">
        <v>26</v>
      </c>
      <c r="K111" s="29">
        <v>0</v>
      </c>
      <c r="L111" s="29">
        <v>0</v>
      </c>
    </row>
    <row r="112" spans="1:12" ht="0.75" customHeight="1" hidden="1">
      <c r="A112" s="58" t="s">
        <v>179</v>
      </c>
      <c r="B112" s="71"/>
      <c r="C112" s="71"/>
      <c r="D112" s="71"/>
      <c r="E112" s="72"/>
      <c r="F112" s="7" t="s">
        <v>25</v>
      </c>
      <c r="G112" s="7"/>
      <c r="H112" s="22"/>
      <c r="I112" s="7"/>
      <c r="J112" s="33">
        <f aca="true" t="shared" si="8" ref="J112:L115">J113</f>
        <v>0</v>
      </c>
      <c r="K112" s="33">
        <f t="shared" si="8"/>
        <v>0</v>
      </c>
      <c r="L112" s="33">
        <f t="shared" si="8"/>
        <v>0</v>
      </c>
    </row>
    <row r="113" spans="1:12" ht="27.75" customHeight="1" hidden="1">
      <c r="A113" s="58" t="s">
        <v>34</v>
      </c>
      <c r="B113" s="71"/>
      <c r="C113" s="71"/>
      <c r="D113" s="71"/>
      <c r="E113" s="72"/>
      <c r="F113" s="7" t="s">
        <v>25</v>
      </c>
      <c r="G113" s="7" t="s">
        <v>25</v>
      </c>
      <c r="H113" s="22"/>
      <c r="I113" s="7"/>
      <c r="J113" s="33">
        <f t="shared" si="8"/>
        <v>0</v>
      </c>
      <c r="K113" s="33">
        <f t="shared" si="8"/>
        <v>0</v>
      </c>
      <c r="L113" s="33">
        <f t="shared" si="8"/>
        <v>0</v>
      </c>
    </row>
    <row r="114" spans="1:12" ht="54" customHeight="1" hidden="1">
      <c r="A114" s="58" t="s">
        <v>183</v>
      </c>
      <c r="B114" s="71"/>
      <c r="C114" s="71"/>
      <c r="D114" s="71"/>
      <c r="E114" s="72"/>
      <c r="F114" s="7" t="s">
        <v>25</v>
      </c>
      <c r="G114" s="7" t="s">
        <v>25</v>
      </c>
      <c r="H114" s="22" t="s">
        <v>181</v>
      </c>
      <c r="I114" s="7"/>
      <c r="J114" s="33">
        <f t="shared" si="8"/>
        <v>0</v>
      </c>
      <c r="K114" s="33">
        <f t="shared" si="8"/>
        <v>0</v>
      </c>
      <c r="L114" s="33">
        <f t="shared" si="8"/>
        <v>0</v>
      </c>
    </row>
    <row r="115" spans="1:12" ht="43.5" customHeight="1" hidden="1">
      <c r="A115" s="58" t="s">
        <v>176</v>
      </c>
      <c r="B115" s="71"/>
      <c r="C115" s="71"/>
      <c r="D115" s="71"/>
      <c r="E115" s="72"/>
      <c r="F115" s="7" t="s">
        <v>25</v>
      </c>
      <c r="G115" s="7" t="s">
        <v>25</v>
      </c>
      <c r="H115" s="22" t="s">
        <v>181</v>
      </c>
      <c r="I115" s="7"/>
      <c r="J115" s="33">
        <f t="shared" si="8"/>
        <v>0</v>
      </c>
      <c r="K115" s="33">
        <f t="shared" si="8"/>
        <v>0</v>
      </c>
      <c r="L115" s="33">
        <f t="shared" si="8"/>
        <v>0</v>
      </c>
    </row>
    <row r="116" spans="1:12" ht="19.5" customHeight="1" hidden="1">
      <c r="A116" s="58" t="s">
        <v>180</v>
      </c>
      <c r="B116" s="71"/>
      <c r="C116" s="71"/>
      <c r="D116" s="71"/>
      <c r="E116" s="72"/>
      <c r="F116" s="7" t="s">
        <v>25</v>
      </c>
      <c r="G116" s="7" t="s">
        <v>25</v>
      </c>
      <c r="H116" s="22" t="s">
        <v>181</v>
      </c>
      <c r="I116" s="7" t="s">
        <v>60</v>
      </c>
      <c r="J116" s="33"/>
      <c r="K116" s="29">
        <v>0</v>
      </c>
      <c r="L116" s="29">
        <v>0</v>
      </c>
    </row>
    <row r="117" spans="1:12" ht="15.75" customHeight="1">
      <c r="A117" s="67" t="s">
        <v>64</v>
      </c>
      <c r="B117" s="68"/>
      <c r="C117" s="68"/>
      <c r="D117" s="68"/>
      <c r="E117" s="69"/>
      <c r="F117" s="7" t="s">
        <v>35</v>
      </c>
      <c r="G117" s="7"/>
      <c r="H117" s="22"/>
      <c r="I117" s="7"/>
      <c r="J117" s="33">
        <f>ROUND(J118,1)</f>
        <v>1663.5</v>
      </c>
      <c r="K117" s="33">
        <f>ROUND(K118,1)</f>
        <v>1663.5</v>
      </c>
      <c r="L117" s="33">
        <f>ROUND(L118,1)</f>
        <v>1663.5</v>
      </c>
    </row>
    <row r="118" spans="1:12" ht="14.25" customHeight="1">
      <c r="A118" s="58" t="s">
        <v>65</v>
      </c>
      <c r="B118" s="71"/>
      <c r="C118" s="71"/>
      <c r="D118" s="71"/>
      <c r="E118" s="72"/>
      <c r="F118" s="7" t="s">
        <v>35</v>
      </c>
      <c r="G118" s="7" t="s">
        <v>7</v>
      </c>
      <c r="H118" s="16"/>
      <c r="I118" s="7"/>
      <c r="J118" s="33">
        <f aca="true" t="shared" si="9" ref="J118:L121">J119</f>
        <v>1663.5</v>
      </c>
      <c r="K118" s="33">
        <f t="shared" si="9"/>
        <v>1663.5</v>
      </c>
      <c r="L118" s="33">
        <f t="shared" si="9"/>
        <v>1663.5</v>
      </c>
    </row>
    <row r="119" spans="1:12" ht="14.25" customHeight="1">
      <c r="A119" s="58" t="s">
        <v>72</v>
      </c>
      <c r="B119" s="71"/>
      <c r="C119" s="71"/>
      <c r="D119" s="71"/>
      <c r="E119" s="72"/>
      <c r="F119" s="7" t="s">
        <v>35</v>
      </c>
      <c r="G119" s="7" t="s">
        <v>7</v>
      </c>
      <c r="H119" s="7" t="s">
        <v>117</v>
      </c>
      <c r="I119" s="7"/>
      <c r="J119" s="33">
        <f t="shared" si="9"/>
        <v>1663.5</v>
      </c>
      <c r="K119" s="33">
        <f t="shared" si="9"/>
        <v>1663.5</v>
      </c>
      <c r="L119" s="33">
        <f t="shared" si="9"/>
        <v>1663.5</v>
      </c>
    </row>
    <row r="120" spans="1:12" ht="38.25" customHeight="1">
      <c r="A120" s="84" t="s">
        <v>102</v>
      </c>
      <c r="B120" s="87"/>
      <c r="C120" s="87"/>
      <c r="D120" s="87"/>
      <c r="E120" s="88"/>
      <c r="F120" s="7" t="s">
        <v>35</v>
      </c>
      <c r="G120" s="7" t="s">
        <v>7</v>
      </c>
      <c r="H120" s="7" t="s">
        <v>118</v>
      </c>
      <c r="I120" s="7"/>
      <c r="J120" s="33">
        <f t="shared" si="9"/>
        <v>1663.5</v>
      </c>
      <c r="K120" s="33">
        <f t="shared" si="9"/>
        <v>1663.5</v>
      </c>
      <c r="L120" s="33">
        <f t="shared" si="9"/>
        <v>1663.5</v>
      </c>
    </row>
    <row r="121" spans="1:12" ht="38.25" customHeight="1">
      <c r="A121" s="58" t="s">
        <v>81</v>
      </c>
      <c r="B121" s="71"/>
      <c r="C121" s="71"/>
      <c r="D121" s="71"/>
      <c r="E121" s="72"/>
      <c r="F121" s="7" t="s">
        <v>35</v>
      </c>
      <c r="G121" s="7" t="s">
        <v>7</v>
      </c>
      <c r="H121" s="7" t="s">
        <v>119</v>
      </c>
      <c r="I121" s="7"/>
      <c r="J121" s="33">
        <f t="shared" si="9"/>
        <v>1663.5</v>
      </c>
      <c r="K121" s="33">
        <f t="shared" si="9"/>
        <v>1663.5</v>
      </c>
      <c r="L121" s="33">
        <f t="shared" si="9"/>
        <v>1663.5</v>
      </c>
    </row>
    <row r="122" spans="1:12" ht="16.5" customHeight="1">
      <c r="A122" s="58" t="s">
        <v>34</v>
      </c>
      <c r="B122" s="71"/>
      <c r="C122" s="71"/>
      <c r="D122" s="71"/>
      <c r="E122" s="72"/>
      <c r="F122" s="7" t="s">
        <v>35</v>
      </c>
      <c r="G122" s="7" t="s">
        <v>7</v>
      </c>
      <c r="H122" s="7" t="s">
        <v>119</v>
      </c>
      <c r="I122" s="7" t="s">
        <v>60</v>
      </c>
      <c r="J122" s="33">
        <v>1663.5</v>
      </c>
      <c r="K122" s="10">
        <v>1663.5</v>
      </c>
      <c r="L122" s="10">
        <v>1663.5</v>
      </c>
    </row>
    <row r="123" spans="1:12" ht="2.25" customHeight="1" hidden="1">
      <c r="A123" s="58" t="s">
        <v>82</v>
      </c>
      <c r="B123" s="71"/>
      <c r="C123" s="71"/>
      <c r="D123" s="71"/>
      <c r="E123" s="72"/>
      <c r="F123" s="7" t="s">
        <v>35</v>
      </c>
      <c r="G123" s="7" t="s">
        <v>7</v>
      </c>
      <c r="H123" s="7" t="s">
        <v>88</v>
      </c>
      <c r="I123" s="7"/>
      <c r="J123" s="33" t="e">
        <f>#REF!</f>
        <v>#REF!</v>
      </c>
      <c r="K123" s="15"/>
      <c r="L123" s="15"/>
    </row>
    <row r="124" spans="1:12" ht="20.25" customHeight="1">
      <c r="A124" s="67" t="s">
        <v>29</v>
      </c>
      <c r="B124" s="68"/>
      <c r="C124" s="68"/>
      <c r="D124" s="68"/>
      <c r="E124" s="69"/>
      <c r="F124" s="7" t="s">
        <v>21</v>
      </c>
      <c r="G124" s="7"/>
      <c r="H124" s="7"/>
      <c r="I124" s="7"/>
      <c r="J124" s="33">
        <f>J125+J129</f>
        <v>511.1</v>
      </c>
      <c r="K124" s="33">
        <f>K125+K129</f>
        <v>511.1</v>
      </c>
      <c r="L124" s="33">
        <f>L125+L129</f>
        <v>511.1</v>
      </c>
    </row>
    <row r="125" spans="1:12" ht="17.25" customHeight="1">
      <c r="A125" s="58" t="s">
        <v>30</v>
      </c>
      <c r="B125" s="71"/>
      <c r="C125" s="71"/>
      <c r="D125" s="71"/>
      <c r="E125" s="72"/>
      <c r="F125" s="7" t="s">
        <v>21</v>
      </c>
      <c r="G125" s="7" t="s">
        <v>7</v>
      </c>
      <c r="H125" s="7"/>
      <c r="I125" s="7"/>
      <c r="J125" s="33">
        <f>J126</f>
        <v>423.1</v>
      </c>
      <c r="K125" s="33">
        <f>K126</f>
        <v>423.1</v>
      </c>
      <c r="L125" s="33">
        <f>L126</f>
        <v>423.1</v>
      </c>
    </row>
    <row r="126" spans="1:12" ht="18.75" customHeight="1">
      <c r="A126" s="58" t="s">
        <v>57</v>
      </c>
      <c r="B126" s="71"/>
      <c r="C126" s="71"/>
      <c r="D126" s="71"/>
      <c r="E126" s="72"/>
      <c r="F126" s="7" t="s">
        <v>21</v>
      </c>
      <c r="G126" s="7" t="s">
        <v>7</v>
      </c>
      <c r="H126" s="7" t="s">
        <v>116</v>
      </c>
      <c r="I126" s="7"/>
      <c r="J126" s="33">
        <f>J128</f>
        <v>423.1</v>
      </c>
      <c r="K126" s="33">
        <f>K128</f>
        <v>423.1</v>
      </c>
      <c r="L126" s="33">
        <f>L128</f>
        <v>423.1</v>
      </c>
    </row>
    <row r="127" spans="1:12" ht="21.75" customHeight="1">
      <c r="A127" s="116" t="s">
        <v>172</v>
      </c>
      <c r="B127" s="117"/>
      <c r="C127" s="117"/>
      <c r="D127" s="117"/>
      <c r="E127" s="118"/>
      <c r="F127" s="17" t="s">
        <v>21</v>
      </c>
      <c r="G127" s="17" t="s">
        <v>7</v>
      </c>
      <c r="H127" s="7" t="s">
        <v>115</v>
      </c>
      <c r="I127" s="17"/>
      <c r="J127" s="35">
        <f>J128</f>
        <v>423.1</v>
      </c>
      <c r="K127" s="35">
        <f>K128</f>
        <v>423.1</v>
      </c>
      <c r="L127" s="35">
        <f>L128</f>
        <v>423.1</v>
      </c>
    </row>
    <row r="128" spans="1:12" ht="26.25" customHeight="1">
      <c r="A128" s="116" t="s">
        <v>96</v>
      </c>
      <c r="B128" s="117"/>
      <c r="C128" s="117"/>
      <c r="D128" s="117"/>
      <c r="E128" s="118"/>
      <c r="F128" s="17" t="s">
        <v>21</v>
      </c>
      <c r="G128" s="17" t="s">
        <v>7</v>
      </c>
      <c r="H128" s="7" t="s">
        <v>114</v>
      </c>
      <c r="I128" s="17" t="s">
        <v>157</v>
      </c>
      <c r="J128" s="35">
        <v>423.1</v>
      </c>
      <c r="K128" s="38">
        <v>423.1</v>
      </c>
      <c r="L128" s="38">
        <v>423.1</v>
      </c>
    </row>
    <row r="129" spans="1:12" ht="19.5" customHeight="1">
      <c r="A129" s="58" t="s">
        <v>97</v>
      </c>
      <c r="B129" s="59"/>
      <c r="C129" s="59"/>
      <c r="D129" s="59"/>
      <c r="E129" s="60"/>
      <c r="F129" s="17" t="s">
        <v>21</v>
      </c>
      <c r="G129" s="17" t="s">
        <v>9</v>
      </c>
      <c r="H129" s="7"/>
      <c r="I129" s="17"/>
      <c r="J129" s="35">
        <f aca="true" t="shared" si="10" ref="J129:L131">J130</f>
        <v>88</v>
      </c>
      <c r="K129" s="35">
        <f t="shared" si="10"/>
        <v>88</v>
      </c>
      <c r="L129" s="35">
        <f t="shared" si="10"/>
        <v>88</v>
      </c>
    </row>
    <row r="130" spans="1:12" ht="20.25" customHeight="1">
      <c r="A130" s="58" t="s">
        <v>171</v>
      </c>
      <c r="B130" s="59"/>
      <c r="C130" s="59"/>
      <c r="D130" s="59"/>
      <c r="E130" s="60"/>
      <c r="F130" s="17" t="s">
        <v>21</v>
      </c>
      <c r="G130" s="17" t="s">
        <v>9</v>
      </c>
      <c r="H130" s="7" t="s">
        <v>113</v>
      </c>
      <c r="I130" s="17"/>
      <c r="J130" s="35">
        <f t="shared" si="10"/>
        <v>88</v>
      </c>
      <c r="K130" s="35">
        <f t="shared" si="10"/>
        <v>88</v>
      </c>
      <c r="L130" s="35">
        <f t="shared" si="10"/>
        <v>88</v>
      </c>
    </row>
    <row r="131" spans="1:12" ht="77.25" customHeight="1">
      <c r="A131" s="58" t="s">
        <v>98</v>
      </c>
      <c r="B131" s="59"/>
      <c r="C131" s="59"/>
      <c r="D131" s="59"/>
      <c r="E131" s="60"/>
      <c r="F131" s="17" t="s">
        <v>21</v>
      </c>
      <c r="G131" s="17" t="s">
        <v>9</v>
      </c>
      <c r="H131" s="7" t="s">
        <v>112</v>
      </c>
      <c r="I131" s="17"/>
      <c r="J131" s="35">
        <f t="shared" si="10"/>
        <v>88</v>
      </c>
      <c r="K131" s="35">
        <f t="shared" si="10"/>
        <v>88</v>
      </c>
      <c r="L131" s="35">
        <f t="shared" si="10"/>
        <v>88</v>
      </c>
    </row>
    <row r="132" spans="1:12" ht="30" customHeight="1">
      <c r="A132" s="58" t="s">
        <v>96</v>
      </c>
      <c r="B132" s="59"/>
      <c r="C132" s="59"/>
      <c r="D132" s="59"/>
      <c r="E132" s="60"/>
      <c r="F132" s="17" t="s">
        <v>21</v>
      </c>
      <c r="G132" s="17" t="s">
        <v>9</v>
      </c>
      <c r="H132" s="7" t="s">
        <v>112</v>
      </c>
      <c r="I132" s="17" t="s">
        <v>157</v>
      </c>
      <c r="J132" s="35">
        <v>88</v>
      </c>
      <c r="K132" s="29">
        <v>88</v>
      </c>
      <c r="L132" s="29">
        <v>88</v>
      </c>
    </row>
    <row r="133" spans="1:12" ht="17.25" customHeight="1">
      <c r="A133" s="67" t="s">
        <v>27</v>
      </c>
      <c r="B133" s="71"/>
      <c r="C133" s="71"/>
      <c r="D133" s="71"/>
      <c r="E133" s="72"/>
      <c r="F133" s="7" t="s">
        <v>14</v>
      </c>
      <c r="G133" s="7"/>
      <c r="H133" s="7"/>
      <c r="I133" s="7"/>
      <c r="J133" s="33">
        <f>J136+J141</f>
        <v>3310.1</v>
      </c>
      <c r="K133" s="33">
        <f>K136+K141</f>
        <v>1241.3</v>
      </c>
      <c r="L133" s="33">
        <f>L136+L141</f>
        <v>977.5</v>
      </c>
    </row>
    <row r="134" spans="1:12" ht="12.75" customHeight="1" hidden="1">
      <c r="A134" s="73" t="s">
        <v>28</v>
      </c>
      <c r="B134" s="73"/>
      <c r="C134" s="73"/>
      <c r="D134" s="73"/>
      <c r="E134" s="73"/>
      <c r="F134" s="7" t="s">
        <v>14</v>
      </c>
      <c r="G134" s="7" t="s">
        <v>7</v>
      </c>
      <c r="H134" s="7"/>
      <c r="I134" s="7"/>
      <c r="J134" s="33">
        <f>J137+J135</f>
        <v>6620.2</v>
      </c>
      <c r="K134" s="10"/>
      <c r="L134" s="10"/>
    </row>
    <row r="135" spans="1:12" ht="15.75" customHeight="1">
      <c r="A135" s="58" t="s">
        <v>28</v>
      </c>
      <c r="B135" s="71"/>
      <c r="C135" s="71"/>
      <c r="D135" s="71"/>
      <c r="E135" s="72"/>
      <c r="F135" s="7" t="s">
        <v>14</v>
      </c>
      <c r="G135" s="7" t="s">
        <v>7</v>
      </c>
      <c r="H135" s="7"/>
      <c r="I135" s="7"/>
      <c r="J135" s="33">
        <f aca="true" t="shared" si="11" ref="J135:L136">J136</f>
        <v>3310.1</v>
      </c>
      <c r="K135" s="29">
        <f t="shared" si="11"/>
        <v>1241.3</v>
      </c>
      <c r="L135" s="29">
        <f t="shared" si="11"/>
        <v>977.5</v>
      </c>
    </row>
    <row r="136" spans="1:12" ht="26.25" customHeight="1">
      <c r="A136" s="64" t="s">
        <v>82</v>
      </c>
      <c r="B136" s="65"/>
      <c r="C136" s="65"/>
      <c r="D136" s="65"/>
      <c r="E136" s="66"/>
      <c r="F136" s="7" t="s">
        <v>14</v>
      </c>
      <c r="G136" s="7" t="s">
        <v>7</v>
      </c>
      <c r="H136" s="7" t="s">
        <v>110</v>
      </c>
      <c r="I136" s="7"/>
      <c r="J136" s="33">
        <f t="shared" si="11"/>
        <v>3310.1</v>
      </c>
      <c r="K136" s="33">
        <f t="shared" si="11"/>
        <v>1241.3</v>
      </c>
      <c r="L136" s="33">
        <f t="shared" si="11"/>
        <v>977.5</v>
      </c>
    </row>
    <row r="137" spans="1:12" ht="27" customHeight="1">
      <c r="A137" s="64" t="s">
        <v>58</v>
      </c>
      <c r="B137" s="65"/>
      <c r="C137" s="65"/>
      <c r="D137" s="65"/>
      <c r="E137" s="66"/>
      <c r="F137" s="7" t="s">
        <v>14</v>
      </c>
      <c r="G137" s="7" t="s">
        <v>7</v>
      </c>
      <c r="H137" s="7" t="s">
        <v>109</v>
      </c>
      <c r="I137" s="7"/>
      <c r="J137" s="33">
        <f>J138+J139+J140</f>
        <v>3310.1</v>
      </c>
      <c r="K137" s="33">
        <f>K138+K139+K140</f>
        <v>1241.3</v>
      </c>
      <c r="L137" s="33">
        <f>L138+L139+L140</f>
        <v>977.5</v>
      </c>
    </row>
    <row r="138" spans="1:12" ht="18.75" customHeight="1">
      <c r="A138" s="58" t="s">
        <v>68</v>
      </c>
      <c r="B138" s="71"/>
      <c r="C138" s="71"/>
      <c r="D138" s="71"/>
      <c r="E138" s="72"/>
      <c r="F138" s="7" t="s">
        <v>14</v>
      </c>
      <c r="G138" s="7" t="s">
        <v>7</v>
      </c>
      <c r="H138" s="7" t="s">
        <v>109</v>
      </c>
      <c r="I138" s="7" t="s">
        <v>59</v>
      </c>
      <c r="J138" s="29">
        <f>1589.5+480.1+108</f>
        <v>2177.6</v>
      </c>
      <c r="K138" s="10">
        <f>1000-58.7-5</f>
        <v>936.3</v>
      </c>
      <c r="L138" s="10">
        <f>600+72.5</f>
        <v>672.5</v>
      </c>
    </row>
    <row r="139" spans="1:12" ht="38.25" customHeight="1">
      <c r="A139" s="58" t="s">
        <v>66</v>
      </c>
      <c r="B139" s="71"/>
      <c r="C139" s="71"/>
      <c r="D139" s="71"/>
      <c r="E139" s="72"/>
      <c r="F139" s="7" t="s">
        <v>14</v>
      </c>
      <c r="G139" s="7" t="s">
        <v>7</v>
      </c>
      <c r="H139" s="7" t="s">
        <v>111</v>
      </c>
      <c r="I139" s="7" t="s">
        <v>46</v>
      </c>
      <c r="J139" s="29">
        <f>1092.2+33.7</f>
        <v>1125.9</v>
      </c>
      <c r="K139" s="29">
        <v>300</v>
      </c>
      <c r="L139" s="29">
        <v>300</v>
      </c>
    </row>
    <row r="140" spans="1:12" ht="17.25" customHeight="1">
      <c r="A140" s="58" t="s">
        <v>47</v>
      </c>
      <c r="B140" s="71"/>
      <c r="C140" s="71"/>
      <c r="D140" s="71"/>
      <c r="E140" s="72"/>
      <c r="F140" s="7" t="s">
        <v>14</v>
      </c>
      <c r="G140" s="7" t="s">
        <v>7</v>
      </c>
      <c r="H140" s="7" t="s">
        <v>109</v>
      </c>
      <c r="I140" s="7" t="s">
        <v>48</v>
      </c>
      <c r="J140" s="29">
        <v>6.6</v>
      </c>
      <c r="K140" s="29">
        <v>5</v>
      </c>
      <c r="L140" s="29">
        <v>5</v>
      </c>
    </row>
    <row r="141" spans="1:12" ht="0.75" customHeight="1" hidden="1">
      <c r="A141" s="84"/>
      <c r="B141" s="87"/>
      <c r="C141" s="87"/>
      <c r="D141" s="87"/>
      <c r="E141" s="88"/>
      <c r="F141" s="7"/>
      <c r="G141" s="7"/>
      <c r="H141" s="7"/>
      <c r="I141" s="7"/>
      <c r="J141" s="29"/>
      <c r="K141" s="15"/>
      <c r="L141" s="15"/>
    </row>
    <row r="142" spans="1:12" ht="17.25" customHeight="1" hidden="1">
      <c r="A142" s="58"/>
      <c r="B142" s="71"/>
      <c r="C142" s="71"/>
      <c r="D142" s="71"/>
      <c r="E142" s="72"/>
      <c r="F142" s="7"/>
      <c r="G142" s="7"/>
      <c r="H142" s="7"/>
      <c r="I142" s="7"/>
      <c r="J142" s="29"/>
      <c r="K142" s="15"/>
      <c r="L142" s="15"/>
    </row>
    <row r="143" spans="1:12" ht="16.5" customHeight="1">
      <c r="A143" s="73" t="s">
        <v>31</v>
      </c>
      <c r="B143" s="73"/>
      <c r="C143" s="73"/>
      <c r="D143" s="73"/>
      <c r="E143" s="73"/>
      <c r="F143" s="5"/>
      <c r="G143" s="5"/>
      <c r="H143" s="5"/>
      <c r="I143" s="5"/>
      <c r="J143" s="28">
        <f>J25+J70+J76+J81+J89+J117+J124+J133</f>
        <v>11954.3</v>
      </c>
      <c r="K143" s="28">
        <f>K25+K70+K76+K81+K89+K117+K124+K133</f>
        <v>9702.599999999999</v>
      </c>
      <c r="L143" s="28">
        <f>L25+L70+L76+L81+L89+L117+L124+L133</f>
        <v>9446.8</v>
      </c>
    </row>
    <row r="144" spans="1:12" ht="12.75">
      <c r="A144" s="111" t="s">
        <v>37</v>
      </c>
      <c r="B144" s="112"/>
      <c r="C144" s="112"/>
      <c r="D144" s="112"/>
      <c r="E144" s="113"/>
      <c r="F144" s="15"/>
      <c r="G144" s="15"/>
      <c r="H144" s="15"/>
      <c r="I144" s="15"/>
      <c r="J144" s="15"/>
      <c r="K144" s="29">
        <v>250</v>
      </c>
      <c r="L144" s="29">
        <v>500</v>
      </c>
    </row>
    <row r="145" spans="1:12" ht="12.75">
      <c r="A145" s="114" t="s">
        <v>38</v>
      </c>
      <c r="B145" s="114"/>
      <c r="C145" s="114"/>
      <c r="D145" s="114"/>
      <c r="E145" s="114"/>
      <c r="F145" s="37"/>
      <c r="G145" s="37"/>
      <c r="H145" s="37"/>
      <c r="I145" s="37"/>
      <c r="J145" s="28">
        <f>J143</f>
        <v>11954.3</v>
      </c>
      <c r="K145" s="28">
        <f>K143+K144</f>
        <v>9952.599999999999</v>
      </c>
      <c r="L145" s="28">
        <f>L143+L144</f>
        <v>9946.8</v>
      </c>
    </row>
  </sheetData>
  <sheetProtection/>
  <mergeCells count="132">
    <mergeCell ref="G2:L2"/>
    <mergeCell ref="I4:L4"/>
    <mergeCell ref="G5:L5"/>
    <mergeCell ref="A116:E116"/>
    <mergeCell ref="A100:E100"/>
    <mergeCell ref="A101:E101"/>
    <mergeCell ref="A112:E112"/>
    <mergeCell ref="A113:E113"/>
    <mergeCell ref="A114:E114"/>
    <mergeCell ref="A115:E115"/>
    <mergeCell ref="A105:E105"/>
    <mergeCell ref="A106:E106"/>
    <mergeCell ref="A27:E27"/>
    <mergeCell ref="A28:E28"/>
    <mergeCell ref="J22:L22"/>
    <mergeCell ref="A22:E23"/>
    <mergeCell ref="F22:F23"/>
    <mergeCell ref="G22:G23"/>
    <mergeCell ref="H22:H23"/>
    <mergeCell ref="I22:I23"/>
    <mergeCell ref="A140:E140"/>
    <mergeCell ref="A141:E141"/>
    <mergeCell ref="A24:E24"/>
    <mergeCell ref="A25:E25"/>
    <mergeCell ref="A30:E30"/>
    <mergeCell ref="A48:E48"/>
    <mergeCell ref="A31:E31"/>
    <mergeCell ref="A37:E37"/>
    <mergeCell ref="A38:E38"/>
    <mergeCell ref="A26:E26"/>
    <mergeCell ref="A138:E138"/>
    <mergeCell ref="A139:E139"/>
    <mergeCell ref="A134:E134"/>
    <mergeCell ref="A123:E123"/>
    <mergeCell ref="A133:E133"/>
    <mergeCell ref="A59:E59"/>
    <mergeCell ref="A124:E124"/>
    <mergeCell ref="A125:E125"/>
    <mergeCell ref="A122:E122"/>
    <mergeCell ref="A137:E137"/>
    <mergeCell ref="A29:E29"/>
    <mergeCell ref="A61:E61"/>
    <mergeCell ref="A58:E58"/>
    <mergeCell ref="A53:E53"/>
    <mergeCell ref="A35:E35"/>
    <mergeCell ref="A60:E60"/>
    <mergeCell ref="A46:E46"/>
    <mergeCell ref="A54:E54"/>
    <mergeCell ref="A42:E42"/>
    <mergeCell ref="A43:E43"/>
    <mergeCell ref="A36:E36"/>
    <mergeCell ref="A47:E47"/>
    <mergeCell ref="A55:E55"/>
    <mergeCell ref="A45:E45"/>
    <mergeCell ref="A56:E56"/>
    <mergeCell ref="A57:E57"/>
    <mergeCell ref="A49:E49"/>
    <mergeCell ref="A50:E50"/>
    <mergeCell ref="A78:E78"/>
    <mergeCell ref="A39:E39"/>
    <mergeCell ref="A40:E40"/>
    <mergeCell ref="A41:E41"/>
    <mergeCell ref="A44:E44"/>
    <mergeCell ref="A51:E51"/>
    <mergeCell ref="A52:E52"/>
    <mergeCell ref="A64:E64"/>
    <mergeCell ref="A63:E63"/>
    <mergeCell ref="A62:E62"/>
    <mergeCell ref="A67:E67"/>
    <mergeCell ref="A74:E74"/>
    <mergeCell ref="A73:E73"/>
    <mergeCell ref="A75:E75"/>
    <mergeCell ref="A71:E71"/>
    <mergeCell ref="A72:E72"/>
    <mergeCell ref="A68:E68"/>
    <mergeCell ref="A69:E69"/>
    <mergeCell ref="A79:E79"/>
    <mergeCell ref="A81:E81"/>
    <mergeCell ref="A80:E80"/>
    <mergeCell ref="A82:E82"/>
    <mergeCell ref="A84:E84"/>
    <mergeCell ref="A83:E83"/>
    <mergeCell ref="A95:E95"/>
    <mergeCell ref="A97:E97"/>
    <mergeCell ref="A98:E98"/>
    <mergeCell ref="A99:E99"/>
    <mergeCell ref="A65:E65"/>
    <mergeCell ref="A88:E88"/>
    <mergeCell ref="A77:E77"/>
    <mergeCell ref="A76:E76"/>
    <mergeCell ref="A70:E70"/>
    <mergeCell ref="A66:E66"/>
    <mergeCell ref="A94:E94"/>
    <mergeCell ref="A103:E103"/>
    <mergeCell ref="A110:E110"/>
    <mergeCell ref="A111:E111"/>
    <mergeCell ref="A86:E86"/>
    <mergeCell ref="A104:E104"/>
    <mergeCell ref="A109:E109"/>
    <mergeCell ref="A102:E102"/>
    <mergeCell ref="A89:E89"/>
    <mergeCell ref="A91:E91"/>
    <mergeCell ref="A96:E96"/>
    <mergeCell ref="A142:E142"/>
    <mergeCell ref="A120:E120"/>
    <mergeCell ref="A121:E121"/>
    <mergeCell ref="A90:E90"/>
    <mergeCell ref="A92:E92"/>
    <mergeCell ref="A93:E93"/>
    <mergeCell ref="A118:E118"/>
    <mergeCell ref="A135:E135"/>
    <mergeCell ref="A129:E129"/>
    <mergeCell ref="A20:J20"/>
    <mergeCell ref="A126:E126"/>
    <mergeCell ref="A127:E127"/>
    <mergeCell ref="A128:E128"/>
    <mergeCell ref="A136:E136"/>
    <mergeCell ref="A85:E85"/>
    <mergeCell ref="A87:E87"/>
    <mergeCell ref="A33:E33"/>
    <mergeCell ref="A34:E34"/>
    <mergeCell ref="A32:E32"/>
    <mergeCell ref="A144:E144"/>
    <mergeCell ref="A145:E145"/>
    <mergeCell ref="A143:E143"/>
    <mergeCell ref="A132:E132"/>
    <mergeCell ref="A130:E130"/>
    <mergeCell ref="A107:E107"/>
    <mergeCell ref="A108:E108"/>
    <mergeCell ref="A119:E119"/>
    <mergeCell ref="A117:E117"/>
    <mergeCell ref="A131:E131"/>
  </mergeCells>
  <printOptions/>
  <pageMargins left="1.1811023622047245" right="0.2755905511811024" top="0.7874015748031497" bottom="0.7874015748031497" header="0.5118110236220472" footer="0.5118110236220472"/>
  <pageSetup fitToHeight="3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35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4.57421875" style="1" customWidth="1"/>
    <col min="6" max="6" width="9.00390625" style="1" customWidth="1"/>
    <col min="7" max="7" width="10.8515625" style="1" customWidth="1"/>
    <col min="8" max="8" width="9.00390625" style="1" customWidth="1"/>
    <col min="9" max="9" width="14.7109375" style="1" customWidth="1"/>
    <col min="10" max="10" width="9.421875" style="1" customWidth="1"/>
    <col min="11" max="11" width="11.8515625" style="1" customWidth="1"/>
    <col min="12" max="16384" width="9.140625" style="1" customWidth="1"/>
  </cols>
  <sheetData>
    <row r="1" spans="8:13" ht="12.75">
      <c r="H1" s="27"/>
      <c r="I1" s="27"/>
      <c r="J1" s="27"/>
      <c r="K1" s="27"/>
      <c r="L1" s="27"/>
      <c r="M1" s="27" t="s">
        <v>63</v>
      </c>
    </row>
    <row r="2" spans="8:13" ht="12.75">
      <c r="H2" s="110" t="s">
        <v>196</v>
      </c>
      <c r="I2" s="110"/>
      <c r="J2" s="110"/>
      <c r="K2" s="110"/>
      <c r="L2" s="110"/>
      <c r="M2" s="110"/>
    </row>
    <row r="3" spans="8:13" ht="12.75">
      <c r="H3" s="27"/>
      <c r="I3" s="27"/>
      <c r="J3" s="27"/>
      <c r="K3" s="27"/>
      <c r="L3" s="27"/>
      <c r="M3" s="27" t="s">
        <v>206</v>
      </c>
    </row>
    <row r="4" spans="8:13" ht="12.75">
      <c r="H4" s="27"/>
      <c r="I4" s="27"/>
      <c r="J4" s="110" t="s">
        <v>197</v>
      </c>
      <c r="K4" s="110"/>
      <c r="L4" s="110"/>
      <c r="M4" s="110"/>
    </row>
    <row r="5" spans="8:13" ht="12.75">
      <c r="H5" s="110" t="s">
        <v>199</v>
      </c>
      <c r="I5" s="110"/>
      <c r="J5" s="110"/>
      <c r="K5" s="110"/>
      <c r="L5" s="110"/>
      <c r="M5" s="110"/>
    </row>
    <row r="6" spans="8:13" ht="12.75">
      <c r="H6" s="27"/>
      <c r="I6" s="27"/>
      <c r="J6" s="27"/>
      <c r="K6" s="27"/>
      <c r="L6" s="27"/>
      <c r="M6" s="27" t="s">
        <v>198</v>
      </c>
    </row>
    <row r="7" spans="8:13" ht="12.75">
      <c r="H7" s="27"/>
      <c r="I7" s="27"/>
      <c r="J7" s="27"/>
      <c r="K7" s="27"/>
      <c r="L7" s="27"/>
      <c r="M7" s="27" t="s">
        <v>200</v>
      </c>
    </row>
    <row r="8" ht="12.75">
      <c r="K8" s="2" t="s">
        <v>201</v>
      </c>
    </row>
    <row r="10" spans="8:13" ht="12.75">
      <c r="H10" s="2"/>
      <c r="J10" s="2"/>
      <c r="M10" s="27" t="s">
        <v>95</v>
      </c>
    </row>
    <row r="11" spans="8:13" ht="12.75">
      <c r="H11" s="2"/>
      <c r="J11" s="2"/>
      <c r="M11" s="27" t="s">
        <v>1</v>
      </c>
    </row>
    <row r="12" spans="8:13" ht="12.75">
      <c r="H12" s="2"/>
      <c r="J12" s="2"/>
      <c r="M12" s="27" t="s">
        <v>2</v>
      </c>
    </row>
    <row r="13" spans="8:13" ht="12.75">
      <c r="H13" s="2"/>
      <c r="J13" s="2"/>
      <c r="M13" s="27" t="s">
        <v>175</v>
      </c>
    </row>
    <row r="14" spans="8:13" ht="12.75">
      <c r="H14" s="2"/>
      <c r="J14" s="2"/>
      <c r="M14" s="27" t="s">
        <v>165</v>
      </c>
    </row>
    <row r="15" ht="12.75">
      <c r="M15" s="27" t="s">
        <v>191</v>
      </c>
    </row>
    <row r="17" spans="1:12" ht="66" customHeight="1">
      <c r="A17" s="140" t="s">
        <v>185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47"/>
    </row>
    <row r="18" spans="1:13" ht="26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47"/>
      <c r="M18" s="27" t="s">
        <v>32</v>
      </c>
    </row>
    <row r="19" spans="1:13" ht="12.75">
      <c r="A19" s="104" t="s">
        <v>3</v>
      </c>
      <c r="B19" s="105"/>
      <c r="C19" s="105"/>
      <c r="D19" s="105"/>
      <c r="E19" s="106"/>
      <c r="F19" s="136" t="s">
        <v>91</v>
      </c>
      <c r="G19" s="136" t="s">
        <v>4</v>
      </c>
      <c r="H19" s="138" t="s">
        <v>5</v>
      </c>
      <c r="I19" s="138" t="s">
        <v>41</v>
      </c>
      <c r="J19" s="138" t="s">
        <v>39</v>
      </c>
      <c r="K19" s="101" t="s">
        <v>33</v>
      </c>
      <c r="L19" s="101"/>
      <c r="M19" s="101"/>
    </row>
    <row r="20" spans="1:13" ht="12.75">
      <c r="A20" s="107"/>
      <c r="B20" s="108"/>
      <c r="C20" s="108"/>
      <c r="D20" s="108"/>
      <c r="E20" s="109"/>
      <c r="F20" s="137"/>
      <c r="G20" s="137"/>
      <c r="H20" s="139"/>
      <c r="I20" s="139"/>
      <c r="J20" s="139"/>
      <c r="K20" s="39" t="s">
        <v>162</v>
      </c>
      <c r="L20" s="13" t="s">
        <v>163</v>
      </c>
      <c r="M20" s="13" t="s">
        <v>164</v>
      </c>
    </row>
    <row r="21" spans="1:13" ht="12.75">
      <c r="A21" s="97">
        <v>1</v>
      </c>
      <c r="B21" s="97"/>
      <c r="C21" s="97"/>
      <c r="D21" s="97"/>
      <c r="E21" s="97"/>
      <c r="F21" s="10">
        <v>2</v>
      </c>
      <c r="G21" s="10">
        <v>3</v>
      </c>
      <c r="H21" s="10">
        <v>4</v>
      </c>
      <c r="I21" s="10">
        <v>5</v>
      </c>
      <c r="J21" s="10">
        <v>6</v>
      </c>
      <c r="K21" s="10">
        <v>7</v>
      </c>
      <c r="L21" s="10">
        <v>8</v>
      </c>
      <c r="M21" s="10">
        <v>9</v>
      </c>
    </row>
    <row r="22" spans="1:13" ht="15.75" customHeight="1">
      <c r="A22" s="67" t="s">
        <v>6</v>
      </c>
      <c r="B22" s="68"/>
      <c r="C22" s="68"/>
      <c r="D22" s="68"/>
      <c r="E22" s="69"/>
      <c r="F22" s="10">
        <v>835</v>
      </c>
      <c r="G22" s="7" t="s">
        <v>7</v>
      </c>
      <c r="H22" s="7"/>
      <c r="I22" s="7"/>
      <c r="J22" s="7"/>
      <c r="K22" s="33">
        <f>K28+K57+K53+K23+K45</f>
        <v>4621.9</v>
      </c>
      <c r="L22" s="33">
        <f>L28+L57+L53+L23+L45</f>
        <v>4386.7</v>
      </c>
      <c r="M22" s="33">
        <f>M28+M57+M53+M23+M45</f>
        <v>4386.7</v>
      </c>
    </row>
    <row r="23" spans="1:13" ht="46.5" customHeight="1">
      <c r="A23" s="58" t="s">
        <v>10</v>
      </c>
      <c r="B23" s="71"/>
      <c r="C23" s="71"/>
      <c r="D23" s="71"/>
      <c r="E23" s="72"/>
      <c r="F23" s="10">
        <v>835</v>
      </c>
      <c r="G23" s="7" t="s">
        <v>7</v>
      </c>
      <c r="H23" s="7" t="s">
        <v>11</v>
      </c>
      <c r="I23" s="7"/>
      <c r="J23" s="7"/>
      <c r="K23" s="33">
        <f aca="true" t="shared" si="0" ref="K23:M26">K24</f>
        <v>940</v>
      </c>
      <c r="L23" s="33">
        <f t="shared" si="0"/>
        <v>940</v>
      </c>
      <c r="M23" s="33">
        <f t="shared" si="0"/>
        <v>940</v>
      </c>
    </row>
    <row r="24" spans="1:13" ht="32.25" customHeight="1">
      <c r="A24" s="64" t="s">
        <v>42</v>
      </c>
      <c r="B24" s="65"/>
      <c r="C24" s="65"/>
      <c r="D24" s="65"/>
      <c r="E24" s="66"/>
      <c r="F24" s="10">
        <v>835</v>
      </c>
      <c r="G24" s="7" t="s">
        <v>7</v>
      </c>
      <c r="H24" s="7" t="s">
        <v>11</v>
      </c>
      <c r="I24" s="7" t="s">
        <v>140</v>
      </c>
      <c r="J24" s="7"/>
      <c r="K24" s="33">
        <f t="shared" si="0"/>
        <v>940</v>
      </c>
      <c r="L24" s="33">
        <f t="shared" si="0"/>
        <v>940</v>
      </c>
      <c r="M24" s="33">
        <f t="shared" si="0"/>
        <v>940</v>
      </c>
    </row>
    <row r="25" spans="1:13" ht="19.5" customHeight="1">
      <c r="A25" s="64" t="s">
        <v>43</v>
      </c>
      <c r="B25" s="65"/>
      <c r="C25" s="65"/>
      <c r="D25" s="65"/>
      <c r="E25" s="66"/>
      <c r="F25" s="10">
        <v>835</v>
      </c>
      <c r="G25" s="7" t="s">
        <v>7</v>
      </c>
      <c r="H25" s="7" t="s">
        <v>11</v>
      </c>
      <c r="I25" s="7" t="s">
        <v>143</v>
      </c>
      <c r="J25" s="7"/>
      <c r="K25" s="33">
        <f t="shared" si="0"/>
        <v>940</v>
      </c>
      <c r="L25" s="33">
        <f t="shared" si="0"/>
        <v>940</v>
      </c>
      <c r="M25" s="33">
        <f t="shared" si="0"/>
        <v>940</v>
      </c>
    </row>
    <row r="26" spans="1:13" ht="32.25" customHeight="1">
      <c r="A26" s="58" t="s">
        <v>44</v>
      </c>
      <c r="B26" s="71"/>
      <c r="C26" s="71"/>
      <c r="D26" s="71"/>
      <c r="E26" s="72"/>
      <c r="F26" s="10">
        <v>835</v>
      </c>
      <c r="G26" s="7" t="s">
        <v>7</v>
      </c>
      <c r="H26" s="7" t="s">
        <v>11</v>
      </c>
      <c r="I26" s="7" t="s">
        <v>142</v>
      </c>
      <c r="J26" s="7"/>
      <c r="K26" s="33">
        <f t="shared" si="0"/>
        <v>940</v>
      </c>
      <c r="L26" s="33">
        <f t="shared" si="0"/>
        <v>940</v>
      </c>
      <c r="M26" s="33">
        <f t="shared" si="0"/>
        <v>940</v>
      </c>
    </row>
    <row r="27" spans="1:13" ht="28.5" customHeight="1">
      <c r="A27" s="58" t="s">
        <v>67</v>
      </c>
      <c r="B27" s="71"/>
      <c r="C27" s="71"/>
      <c r="D27" s="71"/>
      <c r="E27" s="72"/>
      <c r="F27" s="10">
        <v>835</v>
      </c>
      <c r="G27" s="7" t="s">
        <v>7</v>
      </c>
      <c r="H27" s="7" t="s">
        <v>11</v>
      </c>
      <c r="I27" s="7" t="s">
        <v>142</v>
      </c>
      <c r="J27" s="7" t="s">
        <v>45</v>
      </c>
      <c r="K27" s="33">
        <v>940</v>
      </c>
      <c r="L27" s="29">
        <v>940</v>
      </c>
      <c r="M27" s="29">
        <v>940</v>
      </c>
    </row>
    <row r="28" spans="1:13" ht="49.5" customHeight="1">
      <c r="A28" s="79" t="s">
        <v>89</v>
      </c>
      <c r="B28" s="79"/>
      <c r="C28" s="79"/>
      <c r="D28" s="79"/>
      <c r="E28" s="79"/>
      <c r="F28" s="10">
        <v>835</v>
      </c>
      <c r="G28" s="7" t="s">
        <v>7</v>
      </c>
      <c r="H28" s="7" t="s">
        <v>12</v>
      </c>
      <c r="I28" s="7"/>
      <c r="J28" s="7"/>
      <c r="K28" s="33">
        <f>K38+K43+K29</f>
        <v>3490.2</v>
      </c>
      <c r="L28" s="33">
        <f>L38+L43+L29</f>
        <v>3266.7</v>
      </c>
      <c r="M28" s="33">
        <f>M38+M43+M29</f>
        <v>3266.7</v>
      </c>
    </row>
    <row r="29" spans="1:13" ht="19.5" customHeight="1">
      <c r="A29" s="133" t="s">
        <v>72</v>
      </c>
      <c r="B29" s="134"/>
      <c r="C29" s="134"/>
      <c r="D29" s="134"/>
      <c r="E29" s="135"/>
      <c r="F29" s="10">
        <v>835</v>
      </c>
      <c r="G29" s="7" t="s">
        <v>7</v>
      </c>
      <c r="H29" s="7" t="s">
        <v>12</v>
      </c>
      <c r="I29" s="7" t="s">
        <v>141</v>
      </c>
      <c r="J29" s="7"/>
      <c r="K29" s="33">
        <f>K33+K36+K30</f>
        <v>57.6</v>
      </c>
      <c r="L29" s="33">
        <f>L33+L36</f>
        <v>39.1</v>
      </c>
      <c r="M29" s="33">
        <f>M33+M36</f>
        <v>39.1</v>
      </c>
    </row>
    <row r="30" spans="1:13" ht="54.75" customHeight="1">
      <c r="A30" s="58" t="s">
        <v>189</v>
      </c>
      <c r="B30" s="71"/>
      <c r="C30" s="71"/>
      <c r="D30" s="71"/>
      <c r="E30" s="72"/>
      <c r="F30" s="10">
        <v>835</v>
      </c>
      <c r="G30" s="7" t="s">
        <v>25</v>
      </c>
      <c r="H30" s="7" t="s">
        <v>25</v>
      </c>
      <c r="I30" s="22" t="s">
        <v>181</v>
      </c>
      <c r="J30" s="7"/>
      <c r="K30" s="33">
        <f aca="true" t="shared" si="1" ref="K30:M31">K31</f>
        <v>18.5</v>
      </c>
      <c r="L30" s="33">
        <f t="shared" si="1"/>
        <v>0</v>
      </c>
      <c r="M30" s="33">
        <f t="shared" si="1"/>
        <v>0</v>
      </c>
    </row>
    <row r="31" spans="1:13" ht="41.25" customHeight="1">
      <c r="A31" s="58" t="s">
        <v>176</v>
      </c>
      <c r="B31" s="71"/>
      <c r="C31" s="71"/>
      <c r="D31" s="71"/>
      <c r="E31" s="72"/>
      <c r="F31" s="10">
        <v>835</v>
      </c>
      <c r="G31" s="7" t="s">
        <v>25</v>
      </c>
      <c r="H31" s="7" t="s">
        <v>25</v>
      </c>
      <c r="I31" s="22" t="s">
        <v>181</v>
      </c>
      <c r="J31" s="7"/>
      <c r="K31" s="33">
        <f t="shared" si="1"/>
        <v>18.5</v>
      </c>
      <c r="L31" s="33">
        <f t="shared" si="1"/>
        <v>0</v>
      </c>
      <c r="M31" s="33">
        <f t="shared" si="1"/>
        <v>0</v>
      </c>
    </row>
    <row r="32" spans="1:13" ht="30" customHeight="1">
      <c r="A32" s="58" t="s">
        <v>180</v>
      </c>
      <c r="B32" s="71"/>
      <c r="C32" s="71"/>
      <c r="D32" s="71"/>
      <c r="E32" s="72"/>
      <c r="F32" s="10">
        <v>835</v>
      </c>
      <c r="G32" s="7" t="s">
        <v>25</v>
      </c>
      <c r="H32" s="7" t="s">
        <v>25</v>
      </c>
      <c r="I32" s="22" t="s">
        <v>181</v>
      </c>
      <c r="J32" s="7" t="s">
        <v>60</v>
      </c>
      <c r="K32" s="33">
        <v>18.5</v>
      </c>
      <c r="L32" s="29">
        <v>0</v>
      </c>
      <c r="M32" s="29">
        <v>0</v>
      </c>
    </row>
    <row r="33" spans="1:13" ht="27.75" customHeight="1">
      <c r="A33" s="84" t="s">
        <v>101</v>
      </c>
      <c r="B33" s="87"/>
      <c r="C33" s="87"/>
      <c r="D33" s="87"/>
      <c r="E33" s="88"/>
      <c r="F33" s="10">
        <v>835</v>
      </c>
      <c r="G33" s="7" t="s">
        <v>7</v>
      </c>
      <c r="H33" s="7" t="s">
        <v>12</v>
      </c>
      <c r="I33" s="7" t="s">
        <v>204</v>
      </c>
      <c r="J33" s="7"/>
      <c r="K33" s="33">
        <f aca="true" t="shared" si="2" ref="K33:M34">K34</f>
        <v>24.1</v>
      </c>
      <c r="L33" s="33">
        <f t="shared" si="2"/>
        <v>24.1</v>
      </c>
      <c r="M33" s="33">
        <f t="shared" si="2"/>
        <v>24.1</v>
      </c>
    </row>
    <row r="34" spans="1:13" ht="42" customHeight="1">
      <c r="A34" s="84" t="s">
        <v>102</v>
      </c>
      <c r="B34" s="87"/>
      <c r="C34" s="87"/>
      <c r="D34" s="87"/>
      <c r="E34" s="88"/>
      <c r="F34" s="10">
        <v>835</v>
      </c>
      <c r="G34" s="7" t="s">
        <v>7</v>
      </c>
      <c r="H34" s="7" t="s">
        <v>12</v>
      </c>
      <c r="I34" s="36" t="s">
        <v>202</v>
      </c>
      <c r="J34" s="7"/>
      <c r="K34" s="33">
        <f t="shared" si="2"/>
        <v>24.1</v>
      </c>
      <c r="L34" s="33">
        <f t="shared" si="2"/>
        <v>24.1</v>
      </c>
      <c r="M34" s="33">
        <f t="shared" si="2"/>
        <v>24.1</v>
      </c>
    </row>
    <row r="35" spans="1:13" ht="18" customHeight="1">
      <c r="A35" s="58" t="s">
        <v>34</v>
      </c>
      <c r="B35" s="71"/>
      <c r="C35" s="71"/>
      <c r="D35" s="71"/>
      <c r="E35" s="72"/>
      <c r="F35" s="10">
        <v>835</v>
      </c>
      <c r="G35" s="7" t="s">
        <v>7</v>
      </c>
      <c r="H35" s="7" t="s">
        <v>12</v>
      </c>
      <c r="I35" s="36" t="s">
        <v>202</v>
      </c>
      <c r="J35" s="7" t="s">
        <v>60</v>
      </c>
      <c r="K35" s="33">
        <v>24.1</v>
      </c>
      <c r="L35" s="29">
        <v>24.1</v>
      </c>
      <c r="M35" s="29">
        <v>24.1</v>
      </c>
    </row>
    <row r="36" spans="1:13" ht="58.5" customHeight="1">
      <c r="A36" s="58" t="s">
        <v>146</v>
      </c>
      <c r="B36" s="71"/>
      <c r="C36" s="71"/>
      <c r="D36" s="71"/>
      <c r="E36" s="72"/>
      <c r="F36" s="10">
        <v>835</v>
      </c>
      <c r="G36" s="7" t="s">
        <v>7</v>
      </c>
      <c r="H36" s="7" t="s">
        <v>12</v>
      </c>
      <c r="I36" s="36" t="s">
        <v>144</v>
      </c>
      <c r="J36" s="7"/>
      <c r="K36" s="33">
        <f>K37</f>
        <v>15</v>
      </c>
      <c r="L36" s="29">
        <v>15</v>
      </c>
      <c r="M36" s="29">
        <v>15</v>
      </c>
    </row>
    <row r="37" spans="1:13" ht="18" customHeight="1">
      <c r="A37" s="58" t="s">
        <v>34</v>
      </c>
      <c r="B37" s="71"/>
      <c r="C37" s="71"/>
      <c r="D37" s="71"/>
      <c r="E37" s="72"/>
      <c r="F37" s="10">
        <v>835</v>
      </c>
      <c r="G37" s="7" t="s">
        <v>7</v>
      </c>
      <c r="H37" s="7" t="s">
        <v>12</v>
      </c>
      <c r="I37" s="36" t="s">
        <v>144</v>
      </c>
      <c r="J37" s="7" t="s">
        <v>60</v>
      </c>
      <c r="K37" s="33">
        <v>15</v>
      </c>
      <c r="L37" s="29">
        <v>15</v>
      </c>
      <c r="M37" s="29">
        <v>15</v>
      </c>
    </row>
    <row r="38" spans="1:13" ht="28.5" customHeight="1">
      <c r="A38" s="127" t="s">
        <v>42</v>
      </c>
      <c r="B38" s="128"/>
      <c r="C38" s="128"/>
      <c r="D38" s="128"/>
      <c r="E38" s="129"/>
      <c r="F38" s="34">
        <v>835</v>
      </c>
      <c r="G38" s="36" t="s">
        <v>7</v>
      </c>
      <c r="H38" s="36" t="s">
        <v>12</v>
      </c>
      <c r="I38" s="36" t="s">
        <v>140</v>
      </c>
      <c r="J38" s="36"/>
      <c r="K38" s="33">
        <f>K39</f>
        <v>3432.6</v>
      </c>
      <c r="L38" s="33">
        <f>L39</f>
        <v>3227.6</v>
      </c>
      <c r="M38" s="33">
        <f>M39</f>
        <v>3227.6</v>
      </c>
    </row>
    <row r="39" spans="1:13" ht="27" customHeight="1">
      <c r="A39" s="124" t="s">
        <v>44</v>
      </c>
      <c r="B39" s="125"/>
      <c r="C39" s="125"/>
      <c r="D39" s="125"/>
      <c r="E39" s="126"/>
      <c r="F39" s="34">
        <v>835</v>
      </c>
      <c r="G39" s="36" t="s">
        <v>7</v>
      </c>
      <c r="H39" s="36" t="s">
        <v>12</v>
      </c>
      <c r="I39" s="36" t="s">
        <v>139</v>
      </c>
      <c r="J39" s="36"/>
      <c r="K39" s="33">
        <f>K40+K41+K42</f>
        <v>3432.6</v>
      </c>
      <c r="L39" s="33">
        <f>L40+L41+L42</f>
        <v>3227.6</v>
      </c>
      <c r="M39" s="33">
        <f>M40+M41+M42</f>
        <v>3227.6</v>
      </c>
    </row>
    <row r="40" spans="1:13" ht="24.75" customHeight="1">
      <c r="A40" s="127" t="s">
        <v>67</v>
      </c>
      <c r="B40" s="128"/>
      <c r="C40" s="128"/>
      <c r="D40" s="128"/>
      <c r="E40" s="129"/>
      <c r="F40" s="34">
        <v>835</v>
      </c>
      <c r="G40" s="36" t="s">
        <v>7</v>
      </c>
      <c r="H40" s="36" t="s">
        <v>12</v>
      </c>
      <c r="I40" s="36" t="s">
        <v>139</v>
      </c>
      <c r="J40" s="36" t="s">
        <v>45</v>
      </c>
      <c r="K40" s="33">
        <f>'6 расх.по целевым 15 '!J44</f>
        <v>2498.5</v>
      </c>
      <c r="L40" s="34">
        <f>'6 расх.по целевым 15 '!K44</f>
        <v>2448.5</v>
      </c>
      <c r="M40" s="34">
        <f>'6 расх.по целевым 15 '!L44</f>
        <v>2448.5</v>
      </c>
    </row>
    <row r="41" spans="1:13" ht="29.25" customHeight="1">
      <c r="A41" s="127" t="s">
        <v>66</v>
      </c>
      <c r="B41" s="128"/>
      <c r="C41" s="128"/>
      <c r="D41" s="128"/>
      <c r="E41" s="129"/>
      <c r="F41" s="34">
        <v>835</v>
      </c>
      <c r="G41" s="36" t="s">
        <v>7</v>
      </c>
      <c r="H41" s="36" t="s">
        <v>12</v>
      </c>
      <c r="I41" s="36" t="s">
        <v>149</v>
      </c>
      <c r="J41" s="36" t="s">
        <v>46</v>
      </c>
      <c r="K41" s="33">
        <f>'6 расх.по целевым 15 '!J45</f>
        <v>892.1</v>
      </c>
      <c r="L41" s="33">
        <v>737.1</v>
      </c>
      <c r="M41" s="33">
        <v>737.1</v>
      </c>
    </row>
    <row r="42" spans="1:13" ht="21" customHeight="1">
      <c r="A42" s="127" t="s">
        <v>47</v>
      </c>
      <c r="B42" s="128"/>
      <c r="C42" s="128"/>
      <c r="D42" s="128"/>
      <c r="E42" s="129"/>
      <c r="F42" s="34">
        <v>835</v>
      </c>
      <c r="G42" s="36" t="s">
        <v>7</v>
      </c>
      <c r="H42" s="36" t="s">
        <v>12</v>
      </c>
      <c r="I42" s="36" t="s">
        <v>139</v>
      </c>
      <c r="J42" s="36" t="s">
        <v>48</v>
      </c>
      <c r="K42" s="33">
        <v>42</v>
      </c>
      <c r="L42" s="33">
        <v>42</v>
      </c>
      <c r="M42" s="33">
        <v>42</v>
      </c>
    </row>
    <row r="43" spans="1:13" ht="39" customHeight="1" hidden="1">
      <c r="A43" s="84" t="s">
        <v>100</v>
      </c>
      <c r="B43" s="87"/>
      <c r="C43" s="87"/>
      <c r="D43" s="87"/>
      <c r="E43" s="88"/>
      <c r="F43" s="10">
        <v>835</v>
      </c>
      <c r="G43" s="7" t="s">
        <v>7</v>
      </c>
      <c r="H43" s="7" t="s">
        <v>12</v>
      </c>
      <c r="I43" s="7" t="s">
        <v>85</v>
      </c>
      <c r="J43" s="7"/>
      <c r="K43" s="33"/>
      <c r="L43" s="15"/>
      <c r="M43" s="15"/>
    </row>
    <row r="44" spans="1:13" ht="28.5" customHeight="1" hidden="1">
      <c r="A44" s="58" t="s">
        <v>67</v>
      </c>
      <c r="B44" s="71"/>
      <c r="C44" s="71"/>
      <c r="D44" s="71"/>
      <c r="E44" s="72"/>
      <c r="F44" s="10">
        <v>835</v>
      </c>
      <c r="G44" s="7" t="s">
        <v>7</v>
      </c>
      <c r="H44" s="7" t="s">
        <v>12</v>
      </c>
      <c r="I44" s="7" t="s">
        <v>85</v>
      </c>
      <c r="J44" s="7" t="s">
        <v>45</v>
      </c>
      <c r="K44" s="33"/>
      <c r="L44" s="15"/>
      <c r="M44" s="15"/>
    </row>
    <row r="45" spans="1:13" ht="39.75" customHeight="1">
      <c r="A45" s="58" t="s">
        <v>70</v>
      </c>
      <c r="B45" s="71"/>
      <c r="C45" s="71"/>
      <c r="D45" s="71"/>
      <c r="E45" s="72"/>
      <c r="F45" s="10">
        <v>835</v>
      </c>
      <c r="G45" s="7" t="s">
        <v>7</v>
      </c>
      <c r="H45" s="7" t="s">
        <v>36</v>
      </c>
      <c r="I45" s="7"/>
      <c r="J45" s="7"/>
      <c r="K45" s="33">
        <f>K46+K50</f>
        <v>140</v>
      </c>
      <c r="L45" s="33">
        <f>L46+L50</f>
        <v>140</v>
      </c>
      <c r="M45" s="33">
        <f>M46+M50</f>
        <v>140</v>
      </c>
    </row>
    <row r="46" spans="1:13" ht="15" customHeight="1" hidden="1">
      <c r="A46" s="133" t="s">
        <v>72</v>
      </c>
      <c r="B46" s="134"/>
      <c r="C46" s="134"/>
      <c r="D46" s="134"/>
      <c r="E46" s="135"/>
      <c r="F46" s="10">
        <v>835</v>
      </c>
      <c r="G46" s="26" t="s">
        <v>7</v>
      </c>
      <c r="H46" s="26" t="s">
        <v>36</v>
      </c>
      <c r="I46" s="7" t="s">
        <v>73</v>
      </c>
      <c r="J46" s="7"/>
      <c r="K46" s="33">
        <f>K47</f>
        <v>0</v>
      </c>
      <c r="L46" s="15"/>
      <c r="M46" s="15"/>
    </row>
    <row r="47" spans="1:13" ht="43.5" customHeight="1" hidden="1">
      <c r="A47" s="84" t="s">
        <v>102</v>
      </c>
      <c r="B47" s="87"/>
      <c r="C47" s="87"/>
      <c r="D47" s="87"/>
      <c r="E47" s="88"/>
      <c r="F47" s="10">
        <v>835</v>
      </c>
      <c r="G47" s="26" t="s">
        <v>7</v>
      </c>
      <c r="H47" s="26" t="s">
        <v>36</v>
      </c>
      <c r="I47" s="7" t="s">
        <v>103</v>
      </c>
      <c r="J47" s="7"/>
      <c r="K47" s="33">
        <f>K48</f>
        <v>0</v>
      </c>
      <c r="L47" s="15"/>
      <c r="M47" s="15"/>
    </row>
    <row r="48" spans="1:13" ht="75.75" customHeight="1" hidden="1">
      <c r="A48" s="58" t="s">
        <v>90</v>
      </c>
      <c r="B48" s="59"/>
      <c r="C48" s="59"/>
      <c r="D48" s="59"/>
      <c r="E48" s="60"/>
      <c r="F48" s="10">
        <v>835</v>
      </c>
      <c r="G48" s="7" t="s">
        <v>7</v>
      </c>
      <c r="H48" s="7" t="s">
        <v>36</v>
      </c>
      <c r="I48" s="36" t="s">
        <v>93</v>
      </c>
      <c r="J48" s="7"/>
      <c r="K48" s="33">
        <f>K49</f>
        <v>0</v>
      </c>
      <c r="L48" s="15"/>
      <c r="M48" s="15"/>
    </row>
    <row r="49" spans="1:13" ht="18.75" customHeight="1" hidden="1">
      <c r="A49" s="58" t="s">
        <v>34</v>
      </c>
      <c r="B49" s="71"/>
      <c r="C49" s="71"/>
      <c r="D49" s="71"/>
      <c r="E49" s="72"/>
      <c r="F49" s="10">
        <v>835</v>
      </c>
      <c r="G49" s="7" t="s">
        <v>7</v>
      </c>
      <c r="H49" s="7" t="s">
        <v>36</v>
      </c>
      <c r="I49" s="36" t="s">
        <v>93</v>
      </c>
      <c r="J49" s="7" t="s">
        <v>60</v>
      </c>
      <c r="K49" s="33"/>
      <c r="L49" s="15"/>
      <c r="M49" s="15"/>
    </row>
    <row r="50" spans="1:13" ht="38.25" customHeight="1">
      <c r="A50" s="84" t="s">
        <v>102</v>
      </c>
      <c r="B50" s="87"/>
      <c r="C50" s="87"/>
      <c r="D50" s="87"/>
      <c r="E50" s="88"/>
      <c r="F50" s="10">
        <v>835</v>
      </c>
      <c r="G50" s="7" t="s">
        <v>7</v>
      </c>
      <c r="H50" s="7" t="s">
        <v>36</v>
      </c>
      <c r="I50" s="36" t="s">
        <v>150</v>
      </c>
      <c r="J50" s="7"/>
      <c r="K50" s="33">
        <f aca="true" t="shared" si="3" ref="K50:M51">K51</f>
        <v>140</v>
      </c>
      <c r="L50" s="33">
        <f t="shared" si="3"/>
        <v>140</v>
      </c>
      <c r="M50" s="33">
        <f t="shared" si="3"/>
        <v>140</v>
      </c>
    </row>
    <row r="51" spans="1:13" ht="53.25" customHeight="1">
      <c r="A51" s="58" t="s">
        <v>74</v>
      </c>
      <c r="B51" s="71"/>
      <c r="C51" s="71"/>
      <c r="D51" s="71"/>
      <c r="E51" s="72"/>
      <c r="F51" s="10">
        <v>835</v>
      </c>
      <c r="G51" s="7" t="s">
        <v>7</v>
      </c>
      <c r="H51" s="7" t="s">
        <v>36</v>
      </c>
      <c r="I51" s="36" t="s">
        <v>137</v>
      </c>
      <c r="J51" s="7"/>
      <c r="K51" s="33">
        <f t="shared" si="3"/>
        <v>140</v>
      </c>
      <c r="L51" s="33">
        <f t="shared" si="3"/>
        <v>140</v>
      </c>
      <c r="M51" s="33">
        <f t="shared" si="3"/>
        <v>140</v>
      </c>
    </row>
    <row r="52" spans="1:13" ht="13.5" customHeight="1">
      <c r="A52" s="58" t="s">
        <v>34</v>
      </c>
      <c r="B52" s="71"/>
      <c r="C52" s="71"/>
      <c r="D52" s="71"/>
      <c r="E52" s="72"/>
      <c r="F52" s="10">
        <v>835</v>
      </c>
      <c r="G52" s="7" t="s">
        <v>7</v>
      </c>
      <c r="H52" s="7" t="s">
        <v>36</v>
      </c>
      <c r="I52" s="36" t="s">
        <v>137</v>
      </c>
      <c r="J52" s="7" t="s">
        <v>60</v>
      </c>
      <c r="K52" s="33">
        <v>140</v>
      </c>
      <c r="L52" s="29">
        <v>140</v>
      </c>
      <c r="M52" s="29">
        <v>140</v>
      </c>
    </row>
    <row r="53" spans="1:13" ht="13.5" customHeight="1">
      <c r="A53" s="64" t="s">
        <v>13</v>
      </c>
      <c r="B53" s="65"/>
      <c r="C53" s="65"/>
      <c r="D53" s="65"/>
      <c r="E53" s="66"/>
      <c r="F53" s="10">
        <v>835</v>
      </c>
      <c r="G53" s="7" t="s">
        <v>7</v>
      </c>
      <c r="H53" s="7" t="s">
        <v>14</v>
      </c>
      <c r="I53" s="7"/>
      <c r="J53" s="7"/>
      <c r="K53" s="33">
        <f>K55</f>
        <v>10</v>
      </c>
      <c r="L53" s="33">
        <f>L55</f>
        <v>10</v>
      </c>
      <c r="M53" s="33">
        <f>M55</f>
        <v>10</v>
      </c>
    </row>
    <row r="54" spans="1:13" ht="13.5" customHeight="1">
      <c r="A54" s="64" t="s">
        <v>49</v>
      </c>
      <c r="B54" s="65"/>
      <c r="C54" s="65"/>
      <c r="D54" s="65"/>
      <c r="E54" s="66"/>
      <c r="F54" s="10">
        <v>835</v>
      </c>
      <c r="G54" s="7" t="s">
        <v>7</v>
      </c>
      <c r="H54" s="7" t="s">
        <v>14</v>
      </c>
      <c r="I54" s="7" t="s">
        <v>134</v>
      </c>
      <c r="J54" s="15"/>
      <c r="K54" s="33">
        <f aca="true" t="shared" si="4" ref="K54:M55">K55</f>
        <v>10</v>
      </c>
      <c r="L54" s="33">
        <f t="shared" si="4"/>
        <v>10</v>
      </c>
      <c r="M54" s="33">
        <f t="shared" si="4"/>
        <v>10</v>
      </c>
    </row>
    <row r="55" spans="1:13" ht="15.75" customHeight="1">
      <c r="A55" s="64" t="s">
        <v>50</v>
      </c>
      <c r="B55" s="65"/>
      <c r="C55" s="65"/>
      <c r="D55" s="65"/>
      <c r="E55" s="66"/>
      <c r="F55" s="10">
        <v>835</v>
      </c>
      <c r="G55" s="7" t="s">
        <v>7</v>
      </c>
      <c r="H55" s="7" t="s">
        <v>14</v>
      </c>
      <c r="I55" s="7" t="s">
        <v>135</v>
      </c>
      <c r="J55" s="15"/>
      <c r="K55" s="33">
        <f t="shared" si="4"/>
        <v>10</v>
      </c>
      <c r="L55" s="33">
        <f t="shared" si="4"/>
        <v>10</v>
      </c>
      <c r="M55" s="33">
        <f t="shared" si="4"/>
        <v>10</v>
      </c>
    </row>
    <row r="56" spans="1:13" ht="15" customHeight="1">
      <c r="A56" s="58" t="s">
        <v>69</v>
      </c>
      <c r="B56" s="71"/>
      <c r="C56" s="71"/>
      <c r="D56" s="71"/>
      <c r="E56" s="72"/>
      <c r="F56" s="10">
        <v>835</v>
      </c>
      <c r="G56" s="7" t="s">
        <v>7</v>
      </c>
      <c r="H56" s="7" t="s">
        <v>14</v>
      </c>
      <c r="I56" s="7" t="s">
        <v>135</v>
      </c>
      <c r="J56" s="7" t="s">
        <v>51</v>
      </c>
      <c r="K56" s="33">
        <v>10</v>
      </c>
      <c r="L56" s="29">
        <v>10</v>
      </c>
      <c r="M56" s="29">
        <v>10</v>
      </c>
    </row>
    <row r="57" spans="1:13" ht="15.75" customHeight="1">
      <c r="A57" s="64" t="s">
        <v>15</v>
      </c>
      <c r="B57" s="122"/>
      <c r="C57" s="122"/>
      <c r="D57" s="122"/>
      <c r="E57" s="123"/>
      <c r="F57" s="10">
        <v>835</v>
      </c>
      <c r="G57" s="7" t="s">
        <v>7</v>
      </c>
      <c r="H57" s="7" t="s">
        <v>16</v>
      </c>
      <c r="I57" s="16"/>
      <c r="J57" s="7"/>
      <c r="K57" s="33">
        <f>K59+K61+K64+K66</f>
        <v>41.7</v>
      </c>
      <c r="L57" s="33">
        <f>L59+L61+L64</f>
        <v>30</v>
      </c>
      <c r="M57" s="33">
        <f>M59+M61+M64</f>
        <v>30</v>
      </c>
    </row>
    <row r="58" spans="1:13" ht="16.5" customHeight="1">
      <c r="A58" s="58" t="s">
        <v>52</v>
      </c>
      <c r="B58" s="71"/>
      <c r="C58" s="71"/>
      <c r="D58" s="71"/>
      <c r="E58" s="72"/>
      <c r="F58" s="10">
        <v>835</v>
      </c>
      <c r="G58" s="7" t="s">
        <v>7</v>
      </c>
      <c r="H58" s="7" t="s">
        <v>16</v>
      </c>
      <c r="I58" s="7" t="s">
        <v>128</v>
      </c>
      <c r="J58" s="7"/>
      <c r="K58" s="33">
        <f aca="true" t="shared" si="5" ref="K58:M59">K59</f>
        <v>0.4</v>
      </c>
      <c r="L58" s="33">
        <f t="shared" si="5"/>
        <v>0.4</v>
      </c>
      <c r="M58" s="33">
        <f t="shared" si="5"/>
        <v>0.4</v>
      </c>
    </row>
    <row r="59" spans="1:13" ht="131.25" customHeight="1">
      <c r="A59" s="130" t="s">
        <v>61</v>
      </c>
      <c r="B59" s="131"/>
      <c r="C59" s="131"/>
      <c r="D59" s="131"/>
      <c r="E59" s="132"/>
      <c r="F59" s="10">
        <v>835</v>
      </c>
      <c r="G59" s="7" t="s">
        <v>7</v>
      </c>
      <c r="H59" s="7" t="s">
        <v>16</v>
      </c>
      <c r="I59" s="7" t="s">
        <v>129</v>
      </c>
      <c r="J59" s="7"/>
      <c r="K59" s="33">
        <f t="shared" si="5"/>
        <v>0.4</v>
      </c>
      <c r="L59" s="33">
        <f t="shared" si="5"/>
        <v>0.4</v>
      </c>
      <c r="M59" s="33">
        <f t="shared" si="5"/>
        <v>0.4</v>
      </c>
    </row>
    <row r="60" spans="1:13" ht="32.25" customHeight="1">
      <c r="A60" s="58" t="s">
        <v>66</v>
      </c>
      <c r="B60" s="71"/>
      <c r="C60" s="71"/>
      <c r="D60" s="71"/>
      <c r="E60" s="72"/>
      <c r="F60" s="10">
        <v>835</v>
      </c>
      <c r="G60" s="7" t="s">
        <v>7</v>
      </c>
      <c r="H60" s="7" t="s">
        <v>16</v>
      </c>
      <c r="I60" s="7" t="s">
        <v>129</v>
      </c>
      <c r="J60" s="7" t="s">
        <v>46</v>
      </c>
      <c r="K60" s="33">
        <v>0.4</v>
      </c>
      <c r="L60" s="33">
        <v>0.4</v>
      </c>
      <c r="M60" s="33">
        <v>0.4</v>
      </c>
    </row>
    <row r="61" spans="1:13" ht="29.25" customHeight="1">
      <c r="A61" s="64" t="s">
        <v>75</v>
      </c>
      <c r="B61" s="92"/>
      <c r="C61" s="92"/>
      <c r="D61" s="92"/>
      <c r="E61" s="93"/>
      <c r="F61" s="10">
        <v>835</v>
      </c>
      <c r="G61" s="7" t="s">
        <v>7</v>
      </c>
      <c r="H61" s="7" t="s">
        <v>16</v>
      </c>
      <c r="I61" s="7" t="s">
        <v>130</v>
      </c>
      <c r="J61" s="7"/>
      <c r="K61" s="33">
        <f aca="true" t="shared" si="6" ref="K61:M62">K62</f>
        <v>5</v>
      </c>
      <c r="L61" s="33">
        <f t="shared" si="6"/>
        <v>5</v>
      </c>
      <c r="M61" s="33">
        <f t="shared" si="6"/>
        <v>5</v>
      </c>
    </row>
    <row r="62" spans="1:15" ht="36" customHeight="1">
      <c r="A62" s="58" t="s">
        <v>76</v>
      </c>
      <c r="B62" s="71"/>
      <c r="C62" s="71"/>
      <c r="D62" s="71"/>
      <c r="E62" s="72"/>
      <c r="F62" s="10">
        <v>835</v>
      </c>
      <c r="G62" s="7" t="s">
        <v>7</v>
      </c>
      <c r="H62" s="7" t="s">
        <v>16</v>
      </c>
      <c r="I62" s="7" t="s">
        <v>131</v>
      </c>
      <c r="J62" s="7"/>
      <c r="K62" s="33">
        <f t="shared" si="6"/>
        <v>5</v>
      </c>
      <c r="L62" s="33">
        <f t="shared" si="6"/>
        <v>5</v>
      </c>
      <c r="M62" s="33">
        <f t="shared" si="6"/>
        <v>5</v>
      </c>
      <c r="O62" s="9"/>
    </row>
    <row r="63" spans="1:13" ht="19.5" customHeight="1">
      <c r="A63" s="64" t="s">
        <v>47</v>
      </c>
      <c r="B63" s="65"/>
      <c r="C63" s="65"/>
      <c r="D63" s="65"/>
      <c r="E63" s="66"/>
      <c r="F63" s="10">
        <v>835</v>
      </c>
      <c r="G63" s="7" t="s">
        <v>7</v>
      </c>
      <c r="H63" s="7" t="s">
        <v>16</v>
      </c>
      <c r="I63" s="7" t="s">
        <v>151</v>
      </c>
      <c r="J63" s="36" t="s">
        <v>48</v>
      </c>
      <c r="K63" s="33">
        <v>5</v>
      </c>
      <c r="L63" s="29">
        <v>5</v>
      </c>
      <c r="M63" s="29">
        <v>5</v>
      </c>
    </row>
    <row r="64" spans="1:13" ht="18.75" customHeight="1">
      <c r="A64" s="64" t="s">
        <v>15</v>
      </c>
      <c r="B64" s="122"/>
      <c r="C64" s="122"/>
      <c r="D64" s="122"/>
      <c r="E64" s="123"/>
      <c r="F64" s="10">
        <v>835</v>
      </c>
      <c r="G64" s="7" t="s">
        <v>7</v>
      </c>
      <c r="H64" s="7" t="s">
        <v>16</v>
      </c>
      <c r="I64" s="7" t="s">
        <v>132</v>
      </c>
      <c r="J64" s="36"/>
      <c r="K64" s="33">
        <f>K65</f>
        <v>24.599999999999998</v>
      </c>
      <c r="L64" s="33">
        <f>L65</f>
        <v>24.599999999999998</v>
      </c>
      <c r="M64" s="33">
        <f>M65</f>
        <v>24.599999999999998</v>
      </c>
    </row>
    <row r="65" spans="1:13" ht="43.5" customHeight="1">
      <c r="A65" s="58" t="s">
        <v>66</v>
      </c>
      <c r="B65" s="71"/>
      <c r="C65" s="71"/>
      <c r="D65" s="71"/>
      <c r="E65" s="72"/>
      <c r="F65" s="10">
        <v>835</v>
      </c>
      <c r="G65" s="7" t="s">
        <v>7</v>
      </c>
      <c r="H65" s="7" t="s">
        <v>16</v>
      </c>
      <c r="I65" s="7" t="s">
        <v>152</v>
      </c>
      <c r="J65" s="36" t="s">
        <v>46</v>
      </c>
      <c r="K65" s="33">
        <f>25.9-1.3</f>
        <v>24.599999999999998</v>
      </c>
      <c r="L65" s="33">
        <f>25.9-1.3</f>
        <v>24.599999999999998</v>
      </c>
      <c r="M65" s="33">
        <f>25.9-1.3</f>
        <v>24.599999999999998</v>
      </c>
    </row>
    <row r="66" spans="1:13" ht="29.25" customHeight="1">
      <c r="A66" s="58" t="s">
        <v>192</v>
      </c>
      <c r="B66" s="71"/>
      <c r="C66" s="71"/>
      <c r="D66" s="71"/>
      <c r="E66" s="72"/>
      <c r="F66" s="10">
        <v>835</v>
      </c>
      <c r="G66" s="7" t="s">
        <v>7</v>
      </c>
      <c r="H66" s="7" t="s">
        <v>16</v>
      </c>
      <c r="I66" s="7" t="s">
        <v>193</v>
      </c>
      <c r="J66" s="36"/>
      <c r="K66" s="33">
        <f>K67</f>
        <v>11.7</v>
      </c>
      <c r="L66" s="33">
        <v>0</v>
      </c>
      <c r="M66" s="33">
        <v>0</v>
      </c>
    </row>
    <row r="67" spans="1:13" ht="28.5" customHeight="1">
      <c r="A67" s="58" t="s">
        <v>194</v>
      </c>
      <c r="B67" s="71"/>
      <c r="C67" s="71"/>
      <c r="D67" s="71"/>
      <c r="E67" s="72"/>
      <c r="F67" s="10">
        <v>835</v>
      </c>
      <c r="G67" s="7" t="s">
        <v>7</v>
      </c>
      <c r="H67" s="7" t="s">
        <v>16</v>
      </c>
      <c r="I67" s="7" t="s">
        <v>193</v>
      </c>
      <c r="J67" s="36" t="s">
        <v>195</v>
      </c>
      <c r="K67" s="33">
        <v>11.7</v>
      </c>
      <c r="L67" s="33">
        <v>0</v>
      </c>
      <c r="M67" s="33">
        <v>0</v>
      </c>
    </row>
    <row r="68" spans="1:13" ht="20.25" customHeight="1">
      <c r="A68" s="67" t="s">
        <v>17</v>
      </c>
      <c r="B68" s="68"/>
      <c r="C68" s="68"/>
      <c r="D68" s="68"/>
      <c r="E68" s="69"/>
      <c r="F68" s="10">
        <v>835</v>
      </c>
      <c r="G68" s="7" t="s">
        <v>11</v>
      </c>
      <c r="H68" s="7"/>
      <c r="I68" s="7"/>
      <c r="J68" s="7"/>
      <c r="K68" s="34">
        <f aca="true" t="shared" si="7" ref="K68:M70">K69</f>
        <v>214.20000000000002</v>
      </c>
      <c r="L68" s="34">
        <f t="shared" si="7"/>
        <v>216.5</v>
      </c>
      <c r="M68" s="34">
        <f t="shared" si="7"/>
        <v>224.5</v>
      </c>
    </row>
    <row r="69" spans="1:13" ht="23.25" customHeight="1">
      <c r="A69" s="64" t="s">
        <v>62</v>
      </c>
      <c r="B69" s="65"/>
      <c r="C69" s="65"/>
      <c r="D69" s="65"/>
      <c r="E69" s="66"/>
      <c r="F69" s="10">
        <v>835</v>
      </c>
      <c r="G69" s="7" t="s">
        <v>11</v>
      </c>
      <c r="H69" s="7" t="s">
        <v>9</v>
      </c>
      <c r="I69" s="7"/>
      <c r="J69" s="7"/>
      <c r="K69" s="34">
        <f t="shared" si="7"/>
        <v>214.20000000000002</v>
      </c>
      <c r="L69" s="34">
        <f t="shared" si="7"/>
        <v>216.5</v>
      </c>
      <c r="M69" s="34">
        <f t="shared" si="7"/>
        <v>224.5</v>
      </c>
    </row>
    <row r="70" spans="1:13" ht="14.25" customHeight="1">
      <c r="A70" s="58" t="s">
        <v>52</v>
      </c>
      <c r="B70" s="71"/>
      <c r="C70" s="71"/>
      <c r="D70" s="71"/>
      <c r="E70" s="72"/>
      <c r="F70" s="10">
        <v>835</v>
      </c>
      <c r="G70" s="7" t="s">
        <v>11</v>
      </c>
      <c r="H70" s="7" t="s">
        <v>9</v>
      </c>
      <c r="I70" s="7" t="s">
        <v>128</v>
      </c>
      <c r="J70" s="7"/>
      <c r="K70" s="34">
        <f t="shared" si="7"/>
        <v>214.20000000000002</v>
      </c>
      <c r="L70" s="34">
        <f t="shared" si="7"/>
        <v>216.5</v>
      </c>
      <c r="M70" s="34">
        <f t="shared" si="7"/>
        <v>224.5</v>
      </c>
    </row>
    <row r="71" spans="1:13" ht="27" customHeight="1">
      <c r="A71" s="124" t="s">
        <v>53</v>
      </c>
      <c r="B71" s="125"/>
      <c r="C71" s="125"/>
      <c r="D71" s="125"/>
      <c r="E71" s="126"/>
      <c r="F71" s="10">
        <v>835</v>
      </c>
      <c r="G71" s="7" t="s">
        <v>11</v>
      </c>
      <c r="H71" s="7" t="s">
        <v>9</v>
      </c>
      <c r="I71" s="7" t="s">
        <v>127</v>
      </c>
      <c r="J71" s="7"/>
      <c r="K71" s="33">
        <f>K72+K73</f>
        <v>214.20000000000002</v>
      </c>
      <c r="L71" s="33">
        <f>L72+L73</f>
        <v>216.5</v>
      </c>
      <c r="M71" s="33">
        <f>M72+M73</f>
        <v>224.5</v>
      </c>
    </row>
    <row r="72" spans="1:13" ht="30" customHeight="1">
      <c r="A72" s="58" t="s">
        <v>67</v>
      </c>
      <c r="B72" s="71"/>
      <c r="C72" s="71"/>
      <c r="D72" s="71"/>
      <c r="E72" s="72"/>
      <c r="F72" s="10">
        <v>835</v>
      </c>
      <c r="G72" s="7" t="s">
        <v>11</v>
      </c>
      <c r="H72" s="7" t="s">
        <v>9</v>
      </c>
      <c r="I72" s="7" t="s">
        <v>127</v>
      </c>
      <c r="J72" s="7" t="s">
        <v>45</v>
      </c>
      <c r="K72" s="33">
        <f>'6 расх.по целевым 15 '!J74</f>
        <v>194.3</v>
      </c>
      <c r="L72" s="29">
        <f>'6 расх.по целевым 15 '!K74</f>
        <v>197</v>
      </c>
      <c r="M72" s="29">
        <f>'6 расх.по целевым 15 '!L74</f>
        <v>197</v>
      </c>
    </row>
    <row r="73" spans="1:13" ht="42" customHeight="1">
      <c r="A73" s="58" t="s">
        <v>66</v>
      </c>
      <c r="B73" s="71"/>
      <c r="C73" s="71"/>
      <c r="D73" s="71"/>
      <c r="E73" s="72"/>
      <c r="F73" s="10">
        <v>835</v>
      </c>
      <c r="G73" s="7" t="s">
        <v>11</v>
      </c>
      <c r="H73" s="7" t="s">
        <v>9</v>
      </c>
      <c r="I73" s="7" t="s">
        <v>127</v>
      </c>
      <c r="J73" s="7" t="s">
        <v>46</v>
      </c>
      <c r="K73" s="34">
        <f>'6 расх.по целевым 15 '!J75</f>
        <v>19.9</v>
      </c>
      <c r="L73" s="10">
        <f>'6 расх.по целевым 15 '!K75</f>
        <v>19.5</v>
      </c>
      <c r="M73" s="10">
        <f>'6 расх.по целевым 15 '!L75</f>
        <v>27.5</v>
      </c>
    </row>
    <row r="74" spans="1:13" ht="31.5" customHeight="1">
      <c r="A74" s="67" t="s">
        <v>18</v>
      </c>
      <c r="B74" s="68"/>
      <c r="C74" s="68"/>
      <c r="D74" s="68"/>
      <c r="E74" s="69"/>
      <c r="F74" s="10">
        <v>835</v>
      </c>
      <c r="G74" s="7" t="s">
        <v>9</v>
      </c>
      <c r="H74" s="7"/>
      <c r="I74" s="7"/>
      <c r="J74" s="7"/>
      <c r="K74" s="33">
        <f aca="true" t="shared" si="8" ref="K74:M77">K75</f>
        <v>30</v>
      </c>
      <c r="L74" s="33">
        <f t="shared" si="8"/>
        <v>10</v>
      </c>
      <c r="M74" s="33">
        <f t="shared" si="8"/>
        <v>10</v>
      </c>
    </row>
    <row r="75" spans="1:13" ht="12.75" customHeight="1">
      <c r="A75" s="79" t="s">
        <v>20</v>
      </c>
      <c r="B75" s="79"/>
      <c r="C75" s="79"/>
      <c r="D75" s="79"/>
      <c r="E75" s="79"/>
      <c r="F75" s="10">
        <v>835</v>
      </c>
      <c r="G75" s="7" t="s">
        <v>9</v>
      </c>
      <c r="H75" s="7" t="s">
        <v>21</v>
      </c>
      <c r="I75" s="17"/>
      <c r="J75" s="7"/>
      <c r="K75" s="33">
        <f t="shared" si="8"/>
        <v>30</v>
      </c>
      <c r="L75" s="33">
        <f t="shared" si="8"/>
        <v>10</v>
      </c>
      <c r="M75" s="33">
        <f t="shared" si="8"/>
        <v>10</v>
      </c>
    </row>
    <row r="76" spans="1:13" ht="33" customHeight="1">
      <c r="A76" s="64" t="s">
        <v>105</v>
      </c>
      <c r="B76" s="65"/>
      <c r="C76" s="65"/>
      <c r="D76" s="65"/>
      <c r="E76" s="66"/>
      <c r="F76" s="10">
        <v>835</v>
      </c>
      <c r="G76" s="7" t="s">
        <v>9</v>
      </c>
      <c r="H76" s="18" t="s">
        <v>21</v>
      </c>
      <c r="I76" s="19" t="s">
        <v>153</v>
      </c>
      <c r="J76" s="20"/>
      <c r="K76" s="33">
        <f t="shared" si="8"/>
        <v>30</v>
      </c>
      <c r="L76" s="33">
        <f t="shared" si="8"/>
        <v>10</v>
      </c>
      <c r="M76" s="33">
        <f t="shared" si="8"/>
        <v>10</v>
      </c>
    </row>
    <row r="77" spans="1:13" ht="24.75" customHeight="1">
      <c r="A77" s="124" t="s">
        <v>92</v>
      </c>
      <c r="B77" s="125"/>
      <c r="C77" s="125"/>
      <c r="D77" s="125"/>
      <c r="E77" s="126"/>
      <c r="F77" s="10">
        <v>835</v>
      </c>
      <c r="G77" s="7" t="s">
        <v>9</v>
      </c>
      <c r="H77" s="18" t="s">
        <v>21</v>
      </c>
      <c r="I77" s="19" t="s">
        <v>125</v>
      </c>
      <c r="J77" s="20"/>
      <c r="K77" s="33">
        <f t="shared" si="8"/>
        <v>30</v>
      </c>
      <c r="L77" s="33">
        <f t="shared" si="8"/>
        <v>10</v>
      </c>
      <c r="M77" s="33">
        <f t="shared" si="8"/>
        <v>10</v>
      </c>
    </row>
    <row r="78" spans="1:13" ht="38.25" customHeight="1">
      <c r="A78" s="58" t="s">
        <v>66</v>
      </c>
      <c r="B78" s="71"/>
      <c r="C78" s="71"/>
      <c r="D78" s="71"/>
      <c r="E78" s="72"/>
      <c r="F78" s="10">
        <v>835</v>
      </c>
      <c r="G78" s="7" t="s">
        <v>9</v>
      </c>
      <c r="H78" s="18" t="s">
        <v>21</v>
      </c>
      <c r="I78" s="19" t="s">
        <v>125</v>
      </c>
      <c r="J78" s="20" t="s">
        <v>46</v>
      </c>
      <c r="K78" s="33">
        <v>30</v>
      </c>
      <c r="L78" s="29">
        <v>10</v>
      </c>
      <c r="M78" s="29">
        <v>10</v>
      </c>
    </row>
    <row r="79" spans="1:13" ht="15" customHeight="1">
      <c r="A79" s="67" t="s">
        <v>24</v>
      </c>
      <c r="B79" s="68"/>
      <c r="C79" s="68"/>
      <c r="D79" s="68"/>
      <c r="E79" s="69"/>
      <c r="F79" s="10">
        <v>835</v>
      </c>
      <c r="G79" s="7" t="s">
        <v>25</v>
      </c>
      <c r="H79" s="7"/>
      <c r="I79" s="22"/>
      <c r="J79" s="7"/>
      <c r="K79" s="33">
        <f>K80+K84+K101</f>
        <v>1603.5</v>
      </c>
      <c r="L79" s="33">
        <f>L80+L84</f>
        <v>1673.5</v>
      </c>
      <c r="M79" s="33">
        <f>M80+M84</f>
        <v>1673.5</v>
      </c>
    </row>
    <row r="80" spans="1:13" ht="15" customHeight="1">
      <c r="A80" s="67" t="s">
        <v>147</v>
      </c>
      <c r="B80" s="68"/>
      <c r="C80" s="68"/>
      <c r="D80" s="68"/>
      <c r="E80" s="69"/>
      <c r="F80" s="10">
        <v>835</v>
      </c>
      <c r="G80" s="7" t="s">
        <v>25</v>
      </c>
      <c r="H80" s="7" t="s">
        <v>11</v>
      </c>
      <c r="I80" s="7"/>
      <c r="J80" s="7"/>
      <c r="K80" s="33">
        <f>K82</f>
        <v>173.5</v>
      </c>
      <c r="L80" s="33">
        <f>L82</f>
        <v>173.5</v>
      </c>
      <c r="M80" s="33">
        <f>M82</f>
        <v>173.5</v>
      </c>
    </row>
    <row r="81" spans="1:13" ht="15" customHeight="1">
      <c r="A81" s="67" t="s">
        <v>159</v>
      </c>
      <c r="B81" s="68"/>
      <c r="C81" s="68"/>
      <c r="D81" s="68"/>
      <c r="E81" s="69"/>
      <c r="F81" s="10">
        <v>835</v>
      </c>
      <c r="G81" s="7" t="s">
        <v>25</v>
      </c>
      <c r="H81" s="7" t="s">
        <v>11</v>
      </c>
      <c r="I81" s="7"/>
      <c r="J81" s="7"/>
      <c r="K81" s="33">
        <v>173.5</v>
      </c>
      <c r="L81" s="33">
        <v>173.5</v>
      </c>
      <c r="M81" s="33">
        <v>173.5</v>
      </c>
    </row>
    <row r="82" spans="1:13" ht="26.25" customHeight="1">
      <c r="A82" s="58" t="s">
        <v>161</v>
      </c>
      <c r="B82" s="71"/>
      <c r="C82" s="71"/>
      <c r="D82" s="71"/>
      <c r="E82" s="72"/>
      <c r="F82" s="10">
        <v>835</v>
      </c>
      <c r="G82" s="7" t="s">
        <v>25</v>
      </c>
      <c r="H82" s="7" t="s">
        <v>11</v>
      </c>
      <c r="I82" s="7" t="s">
        <v>148</v>
      </c>
      <c r="J82" s="7"/>
      <c r="K82" s="33">
        <f>K83</f>
        <v>173.5</v>
      </c>
      <c r="L82" s="33">
        <f>L83</f>
        <v>173.5</v>
      </c>
      <c r="M82" s="33">
        <f>M83</f>
        <v>173.5</v>
      </c>
    </row>
    <row r="83" spans="1:13" ht="29.25" customHeight="1">
      <c r="A83" s="58" t="s">
        <v>66</v>
      </c>
      <c r="B83" s="71"/>
      <c r="C83" s="71"/>
      <c r="D83" s="71"/>
      <c r="E83" s="72"/>
      <c r="F83" s="10">
        <v>835</v>
      </c>
      <c r="G83" s="7" t="s">
        <v>25</v>
      </c>
      <c r="H83" s="7" t="s">
        <v>11</v>
      </c>
      <c r="I83" s="46" t="s">
        <v>148</v>
      </c>
      <c r="J83" s="7" t="s">
        <v>46</v>
      </c>
      <c r="K83" s="33">
        <v>173.5</v>
      </c>
      <c r="L83" s="33">
        <v>173.5</v>
      </c>
      <c r="M83" s="33">
        <v>173.5</v>
      </c>
    </row>
    <row r="84" spans="1:13" ht="13.5" customHeight="1">
      <c r="A84" s="79" t="s">
        <v>26</v>
      </c>
      <c r="B84" s="79"/>
      <c r="C84" s="79"/>
      <c r="D84" s="79"/>
      <c r="E84" s="79"/>
      <c r="F84" s="10">
        <v>835</v>
      </c>
      <c r="G84" s="7" t="s">
        <v>25</v>
      </c>
      <c r="H84" s="7" t="s">
        <v>9</v>
      </c>
      <c r="I84" s="17"/>
      <c r="J84" s="7"/>
      <c r="K84" s="33">
        <f>K89+K85</f>
        <v>1430</v>
      </c>
      <c r="L84" s="33">
        <f>L89</f>
        <v>1500</v>
      </c>
      <c r="M84" s="33">
        <f>M89</f>
        <v>1500</v>
      </c>
    </row>
    <row r="85" spans="1:13" ht="21" customHeight="1">
      <c r="A85" s="58" t="s">
        <v>34</v>
      </c>
      <c r="B85" s="71"/>
      <c r="C85" s="71"/>
      <c r="D85" s="71"/>
      <c r="E85" s="72"/>
      <c r="F85" s="10">
        <v>835</v>
      </c>
      <c r="G85" s="7" t="s">
        <v>25</v>
      </c>
      <c r="H85" s="18" t="s">
        <v>9</v>
      </c>
      <c r="I85" s="17" t="s">
        <v>141</v>
      </c>
      <c r="J85" s="20"/>
      <c r="K85" s="33">
        <f>K86</f>
        <v>27.3</v>
      </c>
      <c r="L85" s="33">
        <v>0</v>
      </c>
      <c r="M85" s="33">
        <v>0</v>
      </c>
    </row>
    <row r="86" spans="1:13" ht="41.25" customHeight="1">
      <c r="A86" s="58" t="s">
        <v>182</v>
      </c>
      <c r="B86" s="71"/>
      <c r="C86" s="71"/>
      <c r="D86" s="71"/>
      <c r="E86" s="72"/>
      <c r="F86" s="10">
        <v>835</v>
      </c>
      <c r="G86" s="7" t="s">
        <v>25</v>
      </c>
      <c r="H86" s="18" t="s">
        <v>9</v>
      </c>
      <c r="I86" s="17" t="s">
        <v>177</v>
      </c>
      <c r="J86" s="20"/>
      <c r="K86" s="33">
        <f>K87</f>
        <v>27.3</v>
      </c>
      <c r="L86" s="33">
        <f>L87</f>
        <v>0</v>
      </c>
      <c r="M86" s="33">
        <f>M87</f>
        <v>0</v>
      </c>
    </row>
    <row r="87" spans="1:13" ht="45" customHeight="1">
      <c r="A87" s="58" t="s">
        <v>176</v>
      </c>
      <c r="B87" s="71"/>
      <c r="C87" s="71"/>
      <c r="D87" s="71"/>
      <c r="E87" s="72"/>
      <c r="F87" s="10">
        <v>835</v>
      </c>
      <c r="G87" s="7" t="s">
        <v>25</v>
      </c>
      <c r="H87" s="18" t="s">
        <v>9</v>
      </c>
      <c r="I87" s="17" t="s">
        <v>178</v>
      </c>
      <c r="J87" s="20"/>
      <c r="K87" s="33">
        <f>K88</f>
        <v>27.3</v>
      </c>
      <c r="L87" s="33">
        <f>L88</f>
        <v>0</v>
      </c>
      <c r="M87" s="33">
        <f>M88</f>
        <v>0</v>
      </c>
    </row>
    <row r="88" spans="1:13" ht="25.5" customHeight="1">
      <c r="A88" s="58" t="s">
        <v>34</v>
      </c>
      <c r="B88" s="71"/>
      <c r="C88" s="71"/>
      <c r="D88" s="71"/>
      <c r="E88" s="72"/>
      <c r="F88" s="10">
        <v>835</v>
      </c>
      <c r="G88" s="7" t="s">
        <v>25</v>
      </c>
      <c r="H88" s="18" t="s">
        <v>9</v>
      </c>
      <c r="I88" s="17" t="s">
        <v>178</v>
      </c>
      <c r="J88" s="20" t="s">
        <v>60</v>
      </c>
      <c r="K88" s="33">
        <f>17+7.6+2.7</f>
        <v>27.3</v>
      </c>
      <c r="L88" s="33">
        <v>0</v>
      </c>
      <c r="M88" s="33">
        <v>0</v>
      </c>
    </row>
    <row r="89" spans="1:13" ht="36" customHeight="1">
      <c r="A89" s="79" t="s">
        <v>104</v>
      </c>
      <c r="B89" s="79"/>
      <c r="C89" s="79"/>
      <c r="D89" s="79"/>
      <c r="E89" s="79"/>
      <c r="F89" s="10">
        <v>835</v>
      </c>
      <c r="G89" s="7" t="s">
        <v>25</v>
      </c>
      <c r="H89" s="18" t="s">
        <v>9</v>
      </c>
      <c r="I89" s="17" t="s">
        <v>155</v>
      </c>
      <c r="J89" s="20"/>
      <c r="K89" s="33">
        <f>K90</f>
        <v>1402.7</v>
      </c>
      <c r="L89" s="33">
        <f>L90</f>
        <v>1500</v>
      </c>
      <c r="M89" s="33">
        <f>M90</f>
        <v>1500</v>
      </c>
    </row>
    <row r="90" spans="1:13" ht="15" customHeight="1">
      <c r="A90" s="58" t="s">
        <v>79</v>
      </c>
      <c r="B90" s="71"/>
      <c r="C90" s="71"/>
      <c r="D90" s="71"/>
      <c r="E90" s="72"/>
      <c r="F90" s="10">
        <v>835</v>
      </c>
      <c r="G90" s="7" t="s">
        <v>25</v>
      </c>
      <c r="H90" s="18" t="s">
        <v>9</v>
      </c>
      <c r="I90" s="17" t="s">
        <v>123</v>
      </c>
      <c r="J90" s="20"/>
      <c r="K90" s="33">
        <f>K92+K95+K98+K100</f>
        <v>1402.7</v>
      </c>
      <c r="L90" s="33">
        <f>L91+L95+L97</f>
        <v>1500</v>
      </c>
      <c r="M90" s="33">
        <f>M91+M95+M97</f>
        <v>1500</v>
      </c>
    </row>
    <row r="91" spans="1:13" ht="12.75" customHeight="1">
      <c r="A91" s="64" t="s">
        <v>54</v>
      </c>
      <c r="B91" s="65"/>
      <c r="C91" s="65"/>
      <c r="D91" s="65"/>
      <c r="E91" s="66"/>
      <c r="F91" s="10">
        <v>835</v>
      </c>
      <c r="G91" s="7" t="s">
        <v>25</v>
      </c>
      <c r="H91" s="18" t="s">
        <v>9</v>
      </c>
      <c r="I91" s="23" t="s">
        <v>122</v>
      </c>
      <c r="J91" s="20"/>
      <c r="K91" s="33">
        <f>K92</f>
        <v>1160</v>
      </c>
      <c r="L91" s="33">
        <f>L92</f>
        <v>1240</v>
      </c>
      <c r="M91" s="33">
        <f>M92</f>
        <v>1240</v>
      </c>
    </row>
    <row r="92" spans="1:13" ht="46.5" customHeight="1">
      <c r="A92" s="58" t="s">
        <v>66</v>
      </c>
      <c r="B92" s="71"/>
      <c r="C92" s="71"/>
      <c r="D92" s="71"/>
      <c r="E92" s="72"/>
      <c r="F92" s="10">
        <v>835</v>
      </c>
      <c r="G92" s="7" t="s">
        <v>25</v>
      </c>
      <c r="H92" s="18" t="s">
        <v>9</v>
      </c>
      <c r="I92" s="23" t="s">
        <v>122</v>
      </c>
      <c r="J92" s="20" t="s">
        <v>46</v>
      </c>
      <c r="K92" s="33">
        <f>'6 расх.по целевым 15 '!J105</f>
        <v>1160</v>
      </c>
      <c r="L92" s="29">
        <f>'6 расх.по целевым 15 '!K105</f>
        <v>1240</v>
      </c>
      <c r="M92" s="29">
        <f>'6 расх.по целевым 15 '!L105</f>
        <v>1240</v>
      </c>
    </row>
    <row r="93" spans="1:13" ht="89.25" customHeight="1" hidden="1">
      <c r="A93" s="64" t="s">
        <v>55</v>
      </c>
      <c r="B93" s="65"/>
      <c r="C93" s="65"/>
      <c r="D93" s="65"/>
      <c r="E93" s="66"/>
      <c r="F93" s="10">
        <v>835</v>
      </c>
      <c r="G93" s="7" t="s">
        <v>25</v>
      </c>
      <c r="H93" s="18" t="s">
        <v>9</v>
      </c>
      <c r="I93" s="23" t="s">
        <v>80</v>
      </c>
      <c r="J93" s="20"/>
      <c r="K93" s="33">
        <f>K94</f>
        <v>30</v>
      </c>
      <c r="L93" s="10"/>
      <c r="M93" s="10"/>
    </row>
    <row r="94" spans="1:13" ht="36.75" customHeight="1" hidden="1">
      <c r="A94" s="58" t="s">
        <v>66</v>
      </c>
      <c r="B94" s="71"/>
      <c r="C94" s="71"/>
      <c r="D94" s="71"/>
      <c r="E94" s="72"/>
      <c r="F94" s="10">
        <v>835</v>
      </c>
      <c r="G94" s="11" t="s">
        <v>25</v>
      </c>
      <c r="H94" s="18" t="s">
        <v>9</v>
      </c>
      <c r="I94" s="23" t="s">
        <v>80</v>
      </c>
      <c r="J94" s="20" t="s">
        <v>46</v>
      </c>
      <c r="K94" s="33">
        <v>30</v>
      </c>
      <c r="L94" s="10"/>
      <c r="M94" s="10"/>
    </row>
    <row r="95" spans="1:13" ht="23.25" customHeight="1">
      <c r="A95" s="58" t="s">
        <v>55</v>
      </c>
      <c r="B95" s="71"/>
      <c r="C95" s="71"/>
      <c r="D95" s="71"/>
      <c r="E95" s="72"/>
      <c r="F95" s="10">
        <v>835</v>
      </c>
      <c r="G95" s="7" t="s">
        <v>25</v>
      </c>
      <c r="H95" s="18" t="s">
        <v>9</v>
      </c>
      <c r="I95" s="23" t="s">
        <v>120</v>
      </c>
      <c r="J95" s="20"/>
      <c r="K95" s="33">
        <f>K96</f>
        <v>127.3</v>
      </c>
      <c r="L95" s="33">
        <f>L96</f>
        <v>130</v>
      </c>
      <c r="M95" s="33">
        <f>M96</f>
        <v>130</v>
      </c>
    </row>
    <row r="96" spans="1:13" ht="36.75" customHeight="1">
      <c r="A96" s="58" t="s">
        <v>66</v>
      </c>
      <c r="B96" s="71"/>
      <c r="C96" s="71"/>
      <c r="D96" s="71"/>
      <c r="E96" s="72"/>
      <c r="F96" s="10">
        <v>835</v>
      </c>
      <c r="G96" s="7" t="s">
        <v>25</v>
      </c>
      <c r="H96" s="18" t="s">
        <v>9</v>
      </c>
      <c r="I96" s="23" t="s">
        <v>120</v>
      </c>
      <c r="J96" s="20" t="s">
        <v>46</v>
      </c>
      <c r="K96" s="33">
        <f>'6 расх.по целевым 15 '!J107</f>
        <v>127.3</v>
      </c>
      <c r="L96" s="29">
        <f>'6 расх.по целевым 15 '!K107</f>
        <v>130</v>
      </c>
      <c r="M96" s="29">
        <f>'6 расх.по целевым 15 '!L108</f>
        <v>130</v>
      </c>
    </row>
    <row r="97" spans="1:13" ht="32.25" customHeight="1">
      <c r="A97" s="64" t="s">
        <v>56</v>
      </c>
      <c r="B97" s="65"/>
      <c r="C97" s="65"/>
      <c r="D97" s="65"/>
      <c r="E97" s="66"/>
      <c r="F97" s="10">
        <v>835</v>
      </c>
      <c r="G97" s="7" t="s">
        <v>25</v>
      </c>
      <c r="H97" s="18" t="s">
        <v>9</v>
      </c>
      <c r="I97" s="23" t="s">
        <v>121</v>
      </c>
      <c r="J97" s="20"/>
      <c r="K97" s="33">
        <f>K98</f>
        <v>89.4</v>
      </c>
      <c r="L97" s="33">
        <f>L98</f>
        <v>130</v>
      </c>
      <c r="M97" s="33">
        <f>M98</f>
        <v>130</v>
      </c>
    </row>
    <row r="98" spans="1:13" ht="36" customHeight="1">
      <c r="A98" s="58" t="s">
        <v>66</v>
      </c>
      <c r="B98" s="71"/>
      <c r="C98" s="71"/>
      <c r="D98" s="71"/>
      <c r="E98" s="72"/>
      <c r="F98" s="10">
        <v>835</v>
      </c>
      <c r="G98" s="7" t="s">
        <v>25</v>
      </c>
      <c r="H98" s="18" t="s">
        <v>9</v>
      </c>
      <c r="I98" s="23" t="s">
        <v>121</v>
      </c>
      <c r="J98" s="20" t="s">
        <v>46</v>
      </c>
      <c r="K98" s="33">
        <f>'6 расх.по целевым 15 '!J109</f>
        <v>89.4</v>
      </c>
      <c r="L98" s="29">
        <f>'6 расх.по целевым 15 '!K109</f>
        <v>130</v>
      </c>
      <c r="M98" s="29">
        <f>'6 расх.по целевым 15 '!L109</f>
        <v>130</v>
      </c>
    </row>
    <row r="99" spans="1:13" ht="29.25" customHeight="1">
      <c r="A99" s="84" t="s">
        <v>169</v>
      </c>
      <c r="B99" s="87"/>
      <c r="C99" s="87"/>
      <c r="D99" s="87"/>
      <c r="E99" s="88"/>
      <c r="F99" s="10">
        <v>835</v>
      </c>
      <c r="G99" s="7" t="s">
        <v>25</v>
      </c>
      <c r="H99" s="18" t="s">
        <v>9</v>
      </c>
      <c r="I99" s="55" t="s">
        <v>170</v>
      </c>
      <c r="J99" s="20"/>
      <c r="K99" s="33">
        <f>K100</f>
        <v>26</v>
      </c>
      <c r="L99" s="33">
        <f>L100</f>
        <v>0</v>
      </c>
      <c r="M99" s="33">
        <f>M100</f>
        <v>0</v>
      </c>
    </row>
    <row r="100" spans="1:13" ht="35.25" customHeight="1">
      <c r="A100" s="58" t="s">
        <v>66</v>
      </c>
      <c r="B100" s="71"/>
      <c r="C100" s="71"/>
      <c r="D100" s="71"/>
      <c r="E100" s="72"/>
      <c r="F100" s="10">
        <v>835</v>
      </c>
      <c r="G100" s="7" t="s">
        <v>25</v>
      </c>
      <c r="H100" s="18" t="s">
        <v>9</v>
      </c>
      <c r="I100" s="55" t="s">
        <v>170</v>
      </c>
      <c r="J100" s="20" t="s">
        <v>46</v>
      </c>
      <c r="K100" s="33">
        <v>26</v>
      </c>
      <c r="L100" s="29">
        <v>0</v>
      </c>
      <c r="M100" s="29">
        <v>0</v>
      </c>
    </row>
    <row r="101" spans="1:13" ht="0.75" customHeight="1" hidden="1">
      <c r="A101" s="58" t="s">
        <v>179</v>
      </c>
      <c r="B101" s="71"/>
      <c r="C101" s="71"/>
      <c r="D101" s="71"/>
      <c r="E101" s="72"/>
      <c r="F101" s="10">
        <v>835</v>
      </c>
      <c r="G101" s="7" t="s">
        <v>25</v>
      </c>
      <c r="H101" s="7"/>
      <c r="I101" s="22"/>
      <c r="J101" s="7"/>
      <c r="K101" s="33">
        <f>K102</f>
        <v>0</v>
      </c>
      <c r="L101" s="33">
        <f aca="true" t="shared" si="9" ref="L101:M104">L102</f>
        <v>0</v>
      </c>
      <c r="M101" s="33">
        <f t="shared" si="9"/>
        <v>0</v>
      </c>
    </row>
    <row r="102" spans="1:13" ht="17.25" customHeight="1" hidden="1">
      <c r="A102" s="58" t="s">
        <v>34</v>
      </c>
      <c r="B102" s="71"/>
      <c r="C102" s="71"/>
      <c r="D102" s="71"/>
      <c r="E102" s="72"/>
      <c r="F102" s="10">
        <v>835</v>
      </c>
      <c r="G102" s="7" t="s">
        <v>25</v>
      </c>
      <c r="H102" s="7" t="s">
        <v>25</v>
      </c>
      <c r="I102" s="22"/>
      <c r="J102" s="7"/>
      <c r="K102" s="33">
        <f>K103</f>
        <v>0</v>
      </c>
      <c r="L102" s="33">
        <f t="shared" si="9"/>
        <v>0</v>
      </c>
      <c r="M102" s="33">
        <f t="shared" si="9"/>
        <v>0</v>
      </c>
    </row>
    <row r="103" spans="1:13" ht="62.25" customHeight="1" hidden="1">
      <c r="A103" s="58" t="s">
        <v>183</v>
      </c>
      <c r="B103" s="71"/>
      <c r="C103" s="71"/>
      <c r="D103" s="71"/>
      <c r="E103" s="72"/>
      <c r="F103" s="10">
        <v>835</v>
      </c>
      <c r="G103" s="7" t="s">
        <v>25</v>
      </c>
      <c r="H103" s="7" t="s">
        <v>25</v>
      </c>
      <c r="I103" s="22" t="s">
        <v>181</v>
      </c>
      <c r="J103" s="7"/>
      <c r="K103" s="33">
        <f>K104</f>
        <v>0</v>
      </c>
      <c r="L103" s="33">
        <f t="shared" si="9"/>
        <v>0</v>
      </c>
      <c r="M103" s="33">
        <f t="shared" si="9"/>
        <v>0</v>
      </c>
    </row>
    <row r="104" spans="1:13" ht="42.75" customHeight="1" hidden="1">
      <c r="A104" s="58" t="s">
        <v>176</v>
      </c>
      <c r="B104" s="71"/>
      <c r="C104" s="71"/>
      <c r="D104" s="71"/>
      <c r="E104" s="72"/>
      <c r="F104" s="10">
        <v>835</v>
      </c>
      <c r="G104" s="7" t="s">
        <v>25</v>
      </c>
      <c r="H104" s="7" t="s">
        <v>25</v>
      </c>
      <c r="I104" s="22" t="s">
        <v>181</v>
      </c>
      <c r="J104" s="7"/>
      <c r="K104" s="33">
        <f>K105</f>
        <v>0</v>
      </c>
      <c r="L104" s="33">
        <f t="shared" si="9"/>
        <v>0</v>
      </c>
      <c r="M104" s="33">
        <f t="shared" si="9"/>
        <v>0</v>
      </c>
    </row>
    <row r="105" spans="1:13" ht="19.5" customHeight="1" hidden="1">
      <c r="A105" s="58" t="s">
        <v>180</v>
      </c>
      <c r="B105" s="71"/>
      <c r="C105" s="71"/>
      <c r="D105" s="71"/>
      <c r="E105" s="72"/>
      <c r="F105" s="10">
        <v>835</v>
      </c>
      <c r="G105" s="7" t="s">
        <v>25</v>
      </c>
      <c r="H105" s="7" t="s">
        <v>25</v>
      </c>
      <c r="I105" s="22" t="s">
        <v>181</v>
      </c>
      <c r="J105" s="7" t="s">
        <v>60</v>
      </c>
      <c r="K105" s="33"/>
      <c r="L105" s="29">
        <v>0</v>
      </c>
      <c r="M105" s="29">
        <v>0</v>
      </c>
    </row>
    <row r="106" spans="1:13" ht="16.5" customHeight="1">
      <c r="A106" s="67" t="s">
        <v>64</v>
      </c>
      <c r="B106" s="68"/>
      <c r="C106" s="68"/>
      <c r="D106" s="68"/>
      <c r="E106" s="69"/>
      <c r="F106" s="10">
        <v>835</v>
      </c>
      <c r="G106" s="7" t="s">
        <v>35</v>
      </c>
      <c r="H106" s="7"/>
      <c r="I106" s="22"/>
      <c r="J106" s="7"/>
      <c r="K106" s="33">
        <f>ROUND(K107,1)</f>
        <v>1663.5</v>
      </c>
      <c r="L106" s="33">
        <f>ROUND(L107,1)</f>
        <v>1663.5</v>
      </c>
      <c r="M106" s="33">
        <f>ROUND(M107,1)</f>
        <v>1663.5</v>
      </c>
    </row>
    <row r="107" spans="1:13" ht="18" customHeight="1">
      <c r="A107" s="58" t="s">
        <v>65</v>
      </c>
      <c r="B107" s="71"/>
      <c r="C107" s="71"/>
      <c r="D107" s="71"/>
      <c r="E107" s="72"/>
      <c r="F107" s="10">
        <v>835</v>
      </c>
      <c r="G107" s="7" t="s">
        <v>35</v>
      </c>
      <c r="H107" s="7" t="s">
        <v>7</v>
      </c>
      <c r="I107" s="16"/>
      <c r="J107" s="7"/>
      <c r="K107" s="33">
        <f aca="true" t="shared" si="10" ref="K107:M111">K108</f>
        <v>1663.5</v>
      </c>
      <c r="L107" s="33">
        <f t="shared" si="10"/>
        <v>1663.5</v>
      </c>
      <c r="M107" s="33">
        <f t="shared" si="10"/>
        <v>1663.5</v>
      </c>
    </row>
    <row r="108" spans="1:13" ht="15" customHeight="1">
      <c r="A108" s="58" t="s">
        <v>72</v>
      </c>
      <c r="B108" s="71"/>
      <c r="C108" s="71"/>
      <c r="D108" s="71"/>
      <c r="E108" s="72"/>
      <c r="F108" s="10">
        <v>835</v>
      </c>
      <c r="G108" s="7" t="s">
        <v>35</v>
      </c>
      <c r="H108" s="7" t="s">
        <v>7</v>
      </c>
      <c r="I108" s="7" t="s">
        <v>141</v>
      </c>
      <c r="J108" s="7"/>
      <c r="K108" s="33">
        <f>K110</f>
        <v>1663.5</v>
      </c>
      <c r="L108" s="33">
        <f>L110</f>
        <v>1663.5</v>
      </c>
      <c r="M108" s="33">
        <f>M110</f>
        <v>1663.5</v>
      </c>
    </row>
    <row r="109" spans="1:13" ht="16.5" customHeight="1" hidden="1">
      <c r="A109" s="58" t="s">
        <v>81</v>
      </c>
      <c r="B109" s="71"/>
      <c r="C109" s="71"/>
      <c r="D109" s="71"/>
      <c r="E109" s="72"/>
      <c r="F109" s="10"/>
      <c r="G109" s="7"/>
      <c r="H109" s="7"/>
      <c r="I109" s="7"/>
      <c r="J109" s="7"/>
      <c r="K109" s="33"/>
      <c r="L109" s="33"/>
      <c r="M109" s="33"/>
    </row>
    <row r="110" spans="1:13" ht="47.25" customHeight="1">
      <c r="A110" s="58" t="s">
        <v>81</v>
      </c>
      <c r="B110" s="71"/>
      <c r="C110" s="71"/>
      <c r="D110" s="71"/>
      <c r="E110" s="72"/>
      <c r="F110" s="10">
        <v>835</v>
      </c>
      <c r="G110" s="7" t="s">
        <v>35</v>
      </c>
      <c r="H110" s="7" t="s">
        <v>7</v>
      </c>
      <c r="I110" s="7" t="s">
        <v>118</v>
      </c>
      <c r="J110" s="7"/>
      <c r="K110" s="33">
        <f t="shared" si="10"/>
        <v>1663.5</v>
      </c>
      <c r="L110" s="33">
        <f t="shared" si="10"/>
        <v>1663.5</v>
      </c>
      <c r="M110" s="33">
        <f t="shared" si="10"/>
        <v>1663.5</v>
      </c>
    </row>
    <row r="111" spans="1:13" ht="39.75" customHeight="1">
      <c r="A111" s="84" t="s">
        <v>102</v>
      </c>
      <c r="B111" s="87"/>
      <c r="C111" s="87"/>
      <c r="D111" s="87"/>
      <c r="E111" s="88"/>
      <c r="F111" s="10">
        <v>835</v>
      </c>
      <c r="G111" s="7" t="s">
        <v>35</v>
      </c>
      <c r="H111" s="7" t="s">
        <v>7</v>
      </c>
      <c r="I111" s="7" t="s">
        <v>119</v>
      </c>
      <c r="J111" s="7"/>
      <c r="K111" s="33">
        <f t="shared" si="10"/>
        <v>1663.5</v>
      </c>
      <c r="L111" s="33">
        <f t="shared" si="10"/>
        <v>1663.5</v>
      </c>
      <c r="M111" s="33">
        <f t="shared" si="10"/>
        <v>1663.5</v>
      </c>
    </row>
    <row r="112" spans="1:13" ht="15" customHeight="1">
      <c r="A112" s="58" t="s">
        <v>34</v>
      </c>
      <c r="B112" s="71"/>
      <c r="C112" s="71"/>
      <c r="D112" s="71"/>
      <c r="E112" s="72"/>
      <c r="F112" s="24">
        <v>835</v>
      </c>
      <c r="G112" s="7" t="s">
        <v>35</v>
      </c>
      <c r="H112" s="7" t="s">
        <v>7</v>
      </c>
      <c r="I112" s="7" t="s">
        <v>119</v>
      </c>
      <c r="J112" s="7" t="s">
        <v>60</v>
      </c>
      <c r="K112" s="33">
        <v>1663.5</v>
      </c>
      <c r="L112" s="10">
        <v>1663.5</v>
      </c>
      <c r="M112" s="10">
        <v>1663.5</v>
      </c>
    </row>
    <row r="113" spans="1:13" ht="18.75" customHeight="1">
      <c r="A113" s="67" t="s">
        <v>29</v>
      </c>
      <c r="B113" s="68"/>
      <c r="C113" s="68"/>
      <c r="D113" s="68"/>
      <c r="E113" s="69"/>
      <c r="F113" s="14">
        <v>835</v>
      </c>
      <c r="G113" s="7" t="s">
        <v>21</v>
      </c>
      <c r="H113" s="7"/>
      <c r="I113" s="7"/>
      <c r="J113" s="7"/>
      <c r="K113" s="33">
        <f>K114+K118</f>
        <v>511.1</v>
      </c>
      <c r="L113" s="33">
        <f>L114+L118</f>
        <v>511.1</v>
      </c>
      <c r="M113" s="33">
        <f>M114+M118</f>
        <v>511.1</v>
      </c>
    </row>
    <row r="114" spans="1:13" ht="17.25" customHeight="1">
      <c r="A114" s="58" t="s">
        <v>30</v>
      </c>
      <c r="B114" s="71"/>
      <c r="C114" s="71"/>
      <c r="D114" s="71"/>
      <c r="E114" s="72"/>
      <c r="F114" s="14">
        <v>835</v>
      </c>
      <c r="G114" s="7" t="s">
        <v>21</v>
      </c>
      <c r="H114" s="7" t="s">
        <v>7</v>
      </c>
      <c r="I114" s="7"/>
      <c r="J114" s="7"/>
      <c r="K114" s="33">
        <f>K115</f>
        <v>423.1</v>
      </c>
      <c r="L114" s="33">
        <f>L115</f>
        <v>423.1</v>
      </c>
      <c r="M114" s="33">
        <f>M115</f>
        <v>423.1</v>
      </c>
    </row>
    <row r="115" spans="1:13" ht="23.25" customHeight="1">
      <c r="A115" s="58" t="s">
        <v>57</v>
      </c>
      <c r="B115" s="71"/>
      <c r="C115" s="71"/>
      <c r="D115" s="71"/>
      <c r="E115" s="72"/>
      <c r="F115" s="14">
        <v>835</v>
      </c>
      <c r="G115" s="7" t="s">
        <v>21</v>
      </c>
      <c r="H115" s="7" t="s">
        <v>7</v>
      </c>
      <c r="I115" s="7" t="s">
        <v>116</v>
      </c>
      <c r="J115" s="7"/>
      <c r="K115" s="33">
        <f>K117</f>
        <v>423.1</v>
      </c>
      <c r="L115" s="33">
        <f>L117</f>
        <v>423.1</v>
      </c>
      <c r="M115" s="33">
        <f>M117</f>
        <v>423.1</v>
      </c>
    </row>
    <row r="116" spans="1:13" ht="21" customHeight="1">
      <c r="A116" s="116" t="s">
        <v>172</v>
      </c>
      <c r="B116" s="117"/>
      <c r="C116" s="117"/>
      <c r="D116" s="117"/>
      <c r="E116" s="118"/>
      <c r="F116" s="14">
        <v>835</v>
      </c>
      <c r="G116" s="17" t="s">
        <v>21</v>
      </c>
      <c r="H116" s="17" t="s">
        <v>7</v>
      </c>
      <c r="I116" s="7" t="s">
        <v>115</v>
      </c>
      <c r="J116" s="17"/>
      <c r="K116" s="35">
        <f>K117</f>
        <v>423.1</v>
      </c>
      <c r="L116" s="35">
        <f>L117</f>
        <v>423.1</v>
      </c>
      <c r="M116" s="35">
        <f>M117</f>
        <v>423.1</v>
      </c>
    </row>
    <row r="117" spans="1:13" ht="26.25" customHeight="1">
      <c r="A117" s="116" t="s">
        <v>96</v>
      </c>
      <c r="B117" s="117"/>
      <c r="C117" s="117"/>
      <c r="D117" s="117"/>
      <c r="E117" s="118"/>
      <c r="F117" s="4">
        <v>835</v>
      </c>
      <c r="G117" s="17" t="s">
        <v>21</v>
      </c>
      <c r="H117" s="17" t="s">
        <v>7</v>
      </c>
      <c r="I117" s="7" t="s">
        <v>115</v>
      </c>
      <c r="J117" s="17" t="s">
        <v>157</v>
      </c>
      <c r="K117" s="35">
        <v>423.1</v>
      </c>
      <c r="L117" s="10">
        <v>423.1</v>
      </c>
      <c r="M117" s="10">
        <v>423.1</v>
      </c>
    </row>
    <row r="118" spans="1:13" ht="19.5" customHeight="1">
      <c r="A118" s="58" t="s">
        <v>97</v>
      </c>
      <c r="B118" s="59"/>
      <c r="C118" s="59"/>
      <c r="D118" s="59"/>
      <c r="E118" s="60"/>
      <c r="F118" s="4">
        <v>835</v>
      </c>
      <c r="G118" s="17" t="s">
        <v>21</v>
      </c>
      <c r="H118" s="17" t="s">
        <v>9</v>
      </c>
      <c r="I118" s="7"/>
      <c r="J118" s="17"/>
      <c r="K118" s="35">
        <f aca="true" t="shared" si="11" ref="K118:M120">K119</f>
        <v>88</v>
      </c>
      <c r="L118" s="35">
        <f t="shared" si="11"/>
        <v>88</v>
      </c>
      <c r="M118" s="35">
        <f t="shared" si="11"/>
        <v>88</v>
      </c>
    </row>
    <row r="119" spans="1:13" ht="24" customHeight="1">
      <c r="A119" s="58" t="s">
        <v>171</v>
      </c>
      <c r="B119" s="59"/>
      <c r="C119" s="59"/>
      <c r="D119" s="59"/>
      <c r="E119" s="60"/>
      <c r="F119" s="4">
        <v>835</v>
      </c>
      <c r="G119" s="17" t="s">
        <v>21</v>
      </c>
      <c r="H119" s="17" t="s">
        <v>9</v>
      </c>
      <c r="I119" s="7" t="s">
        <v>113</v>
      </c>
      <c r="J119" s="17"/>
      <c r="K119" s="35">
        <f t="shared" si="11"/>
        <v>88</v>
      </c>
      <c r="L119" s="35">
        <f t="shared" si="11"/>
        <v>88</v>
      </c>
      <c r="M119" s="35">
        <f t="shared" si="11"/>
        <v>88</v>
      </c>
    </row>
    <row r="120" spans="1:13" ht="69" customHeight="1">
      <c r="A120" s="58" t="s">
        <v>98</v>
      </c>
      <c r="B120" s="59"/>
      <c r="C120" s="59"/>
      <c r="D120" s="59"/>
      <c r="E120" s="60"/>
      <c r="F120" s="4">
        <v>835</v>
      </c>
      <c r="G120" s="17" t="s">
        <v>21</v>
      </c>
      <c r="H120" s="17" t="s">
        <v>9</v>
      </c>
      <c r="I120" s="7" t="s">
        <v>112</v>
      </c>
      <c r="J120" s="17"/>
      <c r="K120" s="35">
        <f t="shared" si="11"/>
        <v>88</v>
      </c>
      <c r="L120" s="35">
        <f t="shared" si="11"/>
        <v>88</v>
      </c>
      <c r="M120" s="35">
        <f t="shared" si="11"/>
        <v>88</v>
      </c>
    </row>
    <row r="121" spans="1:13" ht="31.5" customHeight="1">
      <c r="A121" s="58" t="s">
        <v>96</v>
      </c>
      <c r="B121" s="59"/>
      <c r="C121" s="59"/>
      <c r="D121" s="59"/>
      <c r="E121" s="60"/>
      <c r="F121" s="4">
        <v>835</v>
      </c>
      <c r="G121" s="17" t="s">
        <v>21</v>
      </c>
      <c r="H121" s="17" t="s">
        <v>9</v>
      </c>
      <c r="I121" s="7" t="s">
        <v>112</v>
      </c>
      <c r="J121" s="17" t="s">
        <v>157</v>
      </c>
      <c r="K121" s="35">
        <v>88</v>
      </c>
      <c r="L121" s="29">
        <v>88</v>
      </c>
      <c r="M121" s="29">
        <v>88</v>
      </c>
    </row>
    <row r="122" spans="1:13" ht="15.75" customHeight="1">
      <c r="A122" s="67" t="s">
        <v>27</v>
      </c>
      <c r="B122" s="71"/>
      <c r="C122" s="71"/>
      <c r="D122" s="71"/>
      <c r="E122" s="72"/>
      <c r="F122" s="4">
        <v>835</v>
      </c>
      <c r="G122" s="7" t="s">
        <v>14</v>
      </c>
      <c r="H122" s="7"/>
      <c r="I122" s="7"/>
      <c r="J122" s="7"/>
      <c r="K122" s="33">
        <f aca="true" t="shared" si="12" ref="K122:M124">K123</f>
        <v>3310.1</v>
      </c>
      <c r="L122" s="33">
        <f t="shared" si="12"/>
        <v>1241.3</v>
      </c>
      <c r="M122" s="33">
        <f t="shared" si="12"/>
        <v>977.5</v>
      </c>
    </row>
    <row r="123" spans="1:13" ht="16.5" customHeight="1">
      <c r="A123" s="79" t="s">
        <v>28</v>
      </c>
      <c r="B123" s="79"/>
      <c r="C123" s="79"/>
      <c r="D123" s="79"/>
      <c r="E123" s="79"/>
      <c r="F123" s="4">
        <v>835</v>
      </c>
      <c r="G123" s="7" t="s">
        <v>14</v>
      </c>
      <c r="H123" s="7" t="s">
        <v>7</v>
      </c>
      <c r="I123" s="7"/>
      <c r="J123" s="7"/>
      <c r="K123" s="33">
        <f t="shared" si="12"/>
        <v>3310.1</v>
      </c>
      <c r="L123" s="33">
        <f t="shared" si="12"/>
        <v>1241.3</v>
      </c>
      <c r="M123" s="33">
        <f t="shared" si="12"/>
        <v>977.5</v>
      </c>
    </row>
    <row r="124" spans="1:13" ht="18" customHeight="1">
      <c r="A124" s="64" t="s">
        <v>82</v>
      </c>
      <c r="B124" s="65"/>
      <c r="C124" s="65"/>
      <c r="D124" s="65"/>
      <c r="E124" s="66"/>
      <c r="F124" s="4">
        <v>835</v>
      </c>
      <c r="G124" s="7" t="s">
        <v>14</v>
      </c>
      <c r="H124" s="7" t="s">
        <v>7</v>
      </c>
      <c r="I124" s="7" t="s">
        <v>154</v>
      </c>
      <c r="J124" s="7"/>
      <c r="K124" s="33">
        <f t="shared" si="12"/>
        <v>3310.1</v>
      </c>
      <c r="L124" s="33">
        <f t="shared" si="12"/>
        <v>1241.3</v>
      </c>
      <c r="M124" s="33">
        <f t="shared" si="12"/>
        <v>977.5</v>
      </c>
    </row>
    <row r="125" spans="1:13" ht="19.5" customHeight="1">
      <c r="A125" s="79" t="s">
        <v>58</v>
      </c>
      <c r="B125" s="79"/>
      <c r="C125" s="79"/>
      <c r="D125" s="79"/>
      <c r="E125" s="79"/>
      <c r="F125" s="4">
        <v>835</v>
      </c>
      <c r="G125" s="7" t="s">
        <v>14</v>
      </c>
      <c r="H125" s="7" t="s">
        <v>7</v>
      </c>
      <c r="I125" s="7" t="s">
        <v>111</v>
      </c>
      <c r="J125" s="7"/>
      <c r="K125" s="33">
        <f>K127+K128+K129</f>
        <v>3310.1</v>
      </c>
      <c r="L125" s="33">
        <f>L127+L128+L129</f>
        <v>1241.3</v>
      </c>
      <c r="M125" s="33">
        <f>M127+M128+M129</f>
        <v>977.5</v>
      </c>
    </row>
    <row r="126" spans="1:13" ht="1.5" customHeight="1" hidden="1">
      <c r="A126" s="141" t="s">
        <v>68</v>
      </c>
      <c r="B126" s="141"/>
      <c r="C126" s="141"/>
      <c r="D126" s="141"/>
      <c r="E126" s="141"/>
      <c r="F126" s="4">
        <v>835</v>
      </c>
      <c r="G126" s="7" t="s">
        <v>14</v>
      </c>
      <c r="H126" s="7" t="s">
        <v>7</v>
      </c>
      <c r="I126" s="7" t="s">
        <v>84</v>
      </c>
      <c r="J126" s="7" t="s">
        <v>59</v>
      </c>
      <c r="K126" s="29">
        <v>1619</v>
      </c>
      <c r="L126" s="10"/>
      <c r="M126" s="54"/>
    </row>
    <row r="127" spans="1:13" ht="23.25" customHeight="1">
      <c r="A127" s="58" t="s">
        <v>107</v>
      </c>
      <c r="B127" s="71"/>
      <c r="C127" s="71"/>
      <c r="D127" s="71"/>
      <c r="E127" s="72"/>
      <c r="F127" s="4">
        <v>835</v>
      </c>
      <c r="G127" s="7" t="s">
        <v>14</v>
      </c>
      <c r="H127" s="7" t="s">
        <v>7</v>
      </c>
      <c r="I127" s="7" t="s">
        <v>109</v>
      </c>
      <c r="J127" s="7" t="s">
        <v>59</v>
      </c>
      <c r="K127" s="29">
        <f>'6 расх.по целевым 15 '!J138</f>
        <v>2177.6</v>
      </c>
      <c r="L127" s="10">
        <f>'6 расх.по целевым 15 '!K138</f>
        <v>936.3</v>
      </c>
      <c r="M127" s="54">
        <f>'6 расх.по целевым 15 '!L138</f>
        <v>672.5</v>
      </c>
    </row>
    <row r="128" spans="1:13" ht="29.25" customHeight="1">
      <c r="A128" s="141" t="s">
        <v>66</v>
      </c>
      <c r="B128" s="141"/>
      <c r="C128" s="141"/>
      <c r="D128" s="141"/>
      <c r="E128" s="141"/>
      <c r="F128" s="4">
        <v>835</v>
      </c>
      <c r="G128" s="7" t="s">
        <v>14</v>
      </c>
      <c r="H128" s="7" t="s">
        <v>7</v>
      </c>
      <c r="I128" s="7" t="s">
        <v>109</v>
      </c>
      <c r="J128" s="7" t="s">
        <v>46</v>
      </c>
      <c r="K128" s="29">
        <f>'6 расх.по целевым 15 '!J139</f>
        <v>1125.9</v>
      </c>
      <c r="L128" s="29">
        <f>'6 расх.по целевым 15 '!K139</f>
        <v>300</v>
      </c>
      <c r="M128" s="29">
        <f>'6 расх.по целевым 15 '!L139</f>
        <v>300</v>
      </c>
    </row>
    <row r="129" spans="1:13" ht="20.25" customHeight="1">
      <c r="A129" s="141" t="s">
        <v>47</v>
      </c>
      <c r="B129" s="141"/>
      <c r="C129" s="141"/>
      <c r="D129" s="141"/>
      <c r="E129" s="141"/>
      <c r="F129" s="4">
        <v>835</v>
      </c>
      <c r="G129" s="7" t="s">
        <v>14</v>
      </c>
      <c r="H129" s="7" t="s">
        <v>7</v>
      </c>
      <c r="I129" s="7" t="s">
        <v>109</v>
      </c>
      <c r="J129" s="7" t="s">
        <v>48</v>
      </c>
      <c r="K129" s="29">
        <f>'6 расх.по целевым 15 '!J140</f>
        <v>6.6</v>
      </c>
      <c r="L129" s="29">
        <v>5</v>
      </c>
      <c r="M129" s="29">
        <v>5</v>
      </c>
    </row>
    <row r="130" spans="1:13" ht="12.75">
      <c r="A130" s="73" t="s">
        <v>31</v>
      </c>
      <c r="B130" s="73"/>
      <c r="C130" s="73"/>
      <c r="D130" s="73"/>
      <c r="E130" s="73"/>
      <c r="F130" s="15"/>
      <c r="G130" s="5"/>
      <c r="H130" s="5"/>
      <c r="I130" s="5"/>
      <c r="J130" s="5"/>
      <c r="K130" s="28">
        <f>K22+K68+K74+K79+K106+K113+K122</f>
        <v>11954.3</v>
      </c>
      <c r="L130" s="28">
        <f>L22+L68+L74+L79+L106+L113+L122</f>
        <v>9702.599999999999</v>
      </c>
      <c r="M130" s="28">
        <f>M22+M68+M74+M79+M106+M113+M122</f>
        <v>9446.8</v>
      </c>
    </row>
    <row r="131" spans="1:13" ht="12.75">
      <c r="A131" s="111" t="s">
        <v>37</v>
      </c>
      <c r="B131" s="112"/>
      <c r="C131" s="112"/>
      <c r="D131" s="112"/>
      <c r="E131" s="113"/>
      <c r="F131" s="15"/>
      <c r="G131" s="15"/>
      <c r="H131" s="15"/>
      <c r="I131" s="15"/>
      <c r="J131" s="15"/>
      <c r="K131" s="13"/>
      <c r="L131" s="29">
        <v>250</v>
      </c>
      <c r="M131" s="29">
        <v>500</v>
      </c>
    </row>
    <row r="132" spans="1:13" ht="12.75">
      <c r="A132" s="114" t="s">
        <v>38</v>
      </c>
      <c r="B132" s="114"/>
      <c r="C132" s="114"/>
      <c r="D132" s="114"/>
      <c r="E132" s="114"/>
      <c r="F132" s="15"/>
      <c r="G132" s="15"/>
      <c r="H132" s="15"/>
      <c r="I132" s="15"/>
      <c r="J132" s="15"/>
      <c r="K132" s="28">
        <f>K130</f>
        <v>11954.3</v>
      </c>
      <c r="L132" s="28">
        <f>L130+L131</f>
        <v>9952.599999999999</v>
      </c>
      <c r="M132" s="28">
        <f>M130+M131</f>
        <v>9946.8</v>
      </c>
    </row>
    <row r="135" ht="12.75">
      <c r="L135" s="8"/>
    </row>
  </sheetData>
  <sheetProtection/>
  <mergeCells count="123">
    <mergeCell ref="H2:M2"/>
    <mergeCell ref="J4:M4"/>
    <mergeCell ref="H5:M5"/>
    <mergeCell ref="A88:E88"/>
    <mergeCell ref="G19:G20"/>
    <mergeCell ref="H19:H20"/>
    <mergeCell ref="A34:E34"/>
    <mergeCell ref="A80:E80"/>
    <mergeCell ref="A82:E82"/>
    <mergeCell ref="A83:E83"/>
    <mergeCell ref="A128:E128"/>
    <mergeCell ref="A111:E111"/>
    <mergeCell ref="A95:E95"/>
    <mergeCell ref="A109:E109"/>
    <mergeCell ref="A106:E106"/>
    <mergeCell ref="A107:E107"/>
    <mergeCell ref="A103:E103"/>
    <mergeCell ref="A105:E105"/>
    <mergeCell ref="A112:E112"/>
    <mergeCell ref="A102:E102"/>
    <mergeCell ref="A129:E129"/>
    <mergeCell ref="A97:E97"/>
    <mergeCell ref="A121:E121"/>
    <mergeCell ref="A122:E122"/>
    <mergeCell ref="A116:E116"/>
    <mergeCell ref="A123:E123"/>
    <mergeCell ref="A119:E119"/>
    <mergeCell ref="A118:E118"/>
    <mergeCell ref="A113:E113"/>
    <mergeCell ref="A108:E108"/>
    <mergeCell ref="A130:E130"/>
    <mergeCell ref="A127:E127"/>
    <mergeCell ref="A124:E124"/>
    <mergeCell ref="A114:E114"/>
    <mergeCell ref="A110:E110"/>
    <mergeCell ref="A117:E117"/>
    <mergeCell ref="A115:E115"/>
    <mergeCell ref="A126:E126"/>
    <mergeCell ref="A125:E125"/>
    <mergeCell ref="A120:E120"/>
    <mergeCell ref="A104:E104"/>
    <mergeCell ref="A89:E89"/>
    <mergeCell ref="A90:E90"/>
    <mergeCell ref="A92:E92"/>
    <mergeCell ref="A93:E93"/>
    <mergeCell ref="A98:E98"/>
    <mergeCell ref="A101:E101"/>
    <mergeCell ref="A100:E100"/>
    <mergeCell ref="A94:E94"/>
    <mergeCell ref="A71:E71"/>
    <mergeCell ref="A72:E72"/>
    <mergeCell ref="A84:E84"/>
    <mergeCell ref="A79:E79"/>
    <mergeCell ref="A76:E76"/>
    <mergeCell ref="A85:E85"/>
    <mergeCell ref="A86:E86"/>
    <mergeCell ref="A96:E96"/>
    <mergeCell ref="A87:E87"/>
    <mergeCell ref="A81:E81"/>
    <mergeCell ref="A38:E38"/>
    <mergeCell ref="A48:E48"/>
    <mergeCell ref="A49:E49"/>
    <mergeCell ref="A50:E50"/>
    <mergeCell ref="A77:E77"/>
    <mergeCell ref="A78:E78"/>
    <mergeCell ref="A73:E73"/>
    <mergeCell ref="A24:E24"/>
    <mergeCell ref="K19:M19"/>
    <mergeCell ref="A19:E20"/>
    <mergeCell ref="A28:E28"/>
    <mergeCell ref="F19:F20"/>
    <mergeCell ref="A61:E61"/>
    <mergeCell ref="A25:E25"/>
    <mergeCell ref="I19:I20"/>
    <mergeCell ref="J19:J20"/>
    <mergeCell ref="A33:E33"/>
    <mergeCell ref="A29:E29"/>
    <mergeCell ref="A37:E37"/>
    <mergeCell ref="A36:E36"/>
    <mergeCell ref="A74:E74"/>
    <mergeCell ref="A75:E75"/>
    <mergeCell ref="A69:E69"/>
    <mergeCell ref="A66:E66"/>
    <mergeCell ref="A67:E67"/>
    <mergeCell ref="A64:E64"/>
    <mergeCell ref="A65:E65"/>
    <mergeCell ref="A62:E62"/>
    <mergeCell ref="A63:E63"/>
    <mergeCell ref="A39:E39"/>
    <mergeCell ref="A55:E55"/>
    <mergeCell ref="A53:E53"/>
    <mergeCell ref="A54:E54"/>
    <mergeCell ref="A44:E44"/>
    <mergeCell ref="A17:K17"/>
    <mergeCell ref="A21:E21"/>
    <mergeCell ref="A23:E23"/>
    <mergeCell ref="A22:E22"/>
    <mergeCell ref="A35:E35"/>
    <mergeCell ref="A30:E30"/>
    <mergeCell ref="A31:E31"/>
    <mergeCell ref="A32:E32"/>
    <mergeCell ref="A26:E26"/>
    <mergeCell ref="A27:E27"/>
    <mergeCell ref="A131:E131"/>
    <mergeCell ref="A40:E40"/>
    <mergeCell ref="A41:E41"/>
    <mergeCell ref="A45:E45"/>
    <mergeCell ref="A59:E59"/>
    <mergeCell ref="A60:E60"/>
    <mergeCell ref="A51:E51"/>
    <mergeCell ref="A70:E70"/>
    <mergeCell ref="A91:E91"/>
    <mergeCell ref="A99:E99"/>
    <mergeCell ref="A132:E132"/>
    <mergeCell ref="A42:E42"/>
    <mergeCell ref="A43:E43"/>
    <mergeCell ref="A46:E46"/>
    <mergeCell ref="A47:E47"/>
    <mergeCell ref="A68:E68"/>
    <mergeCell ref="A57:E57"/>
    <mergeCell ref="A58:E58"/>
    <mergeCell ref="A52:E52"/>
    <mergeCell ref="A56:E56"/>
  </mergeCells>
  <printOptions/>
  <pageMargins left="1.1811023622047245" right="0.2755905511811024" top="0.7874015748031497" bottom="0.7874015748031497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Тасина</cp:lastModifiedBy>
  <cp:lastPrinted>2018-03-06T10:44:30Z</cp:lastPrinted>
  <dcterms:created xsi:type="dcterms:W3CDTF">1996-10-08T23:32:33Z</dcterms:created>
  <dcterms:modified xsi:type="dcterms:W3CDTF">2018-03-06T10:45:11Z</dcterms:modified>
  <cp:category/>
  <cp:version/>
  <cp:contentType/>
  <cp:contentStatus/>
</cp:coreProperties>
</file>