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41" activeTab="2"/>
  </bookViews>
  <sheets>
    <sheet name="1 источники 15 " sheetId="1" r:id="rId1"/>
    <sheet name="2 Объем доходов" sheetId="2" r:id="rId2"/>
    <sheet name="5 расх раз. подр14" sheetId="3" r:id="rId3"/>
    <sheet name="6 расх.по целевым 15 " sheetId="4" r:id="rId4"/>
    <sheet name="7 расх.ведом 15 " sheetId="5" r:id="rId5"/>
    <sheet name="8 дор фонд " sheetId="6" r:id="rId6"/>
    <sheet name="12 расх.по целевым 16-17 " sheetId="7" r:id="rId7"/>
    <sheet name="13ведомств 16-17" sheetId="8" r:id="rId8"/>
    <sheet name="Лист1" sheetId="9" r:id="rId9"/>
  </sheets>
  <definedNames/>
  <calcPr fullCalcOnLoad="1"/>
</workbook>
</file>

<file path=xl/sharedStrings.xml><?xml version="1.0" encoding="utf-8"?>
<sst xmlns="http://schemas.openxmlformats.org/spreadsheetml/2006/main" count="2004" uniqueCount="257">
  <si>
    <t>Приложение 1</t>
  </si>
  <si>
    <t xml:space="preserve">к решению Совета </t>
  </si>
  <si>
    <t>сельского поселения Девятинское</t>
  </si>
  <si>
    <t xml:space="preserve">Код бюджетной классификации </t>
  </si>
  <si>
    <t xml:space="preserve"> 1 00 00000 00 0000 000</t>
  </si>
  <si>
    <t>Налоговые и неналоговые доходы</t>
  </si>
  <si>
    <t xml:space="preserve"> 2 00 00000 00 0000 000</t>
  </si>
  <si>
    <t xml:space="preserve">Безвозмездные поступления 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</si>
  <si>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</si>
  <si>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</si>
  <si>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 xml:space="preserve"> 20200000 00 0000 001</t>
  </si>
  <si>
    <t>Дотации бюджетам субъектов Российской Федерации и муниципальных образований</t>
  </si>
  <si>
    <t xml:space="preserve"> 20200000 00 0000 002</t>
  </si>
  <si>
    <t xml:space="preserve">Дотаций бюджетам поселений на выравнивание бюджетной обеспеченности из регионального фонда финансовой поддержки поселений    </t>
  </si>
  <si>
    <t xml:space="preserve"> 2 02 01000 00 0000 151</t>
  </si>
  <si>
    <t>Дотации бюджетам субъектов  Российской Федерации и муниципальных образований</t>
  </si>
  <si>
    <t>2 02 01001 10 0000 151</t>
  </si>
  <si>
    <t>Дотации бюджетам поселений на выравнивание бюджетной обеспеченности</t>
  </si>
  <si>
    <t xml:space="preserve"> 2 02 03000 00 0000 151</t>
  </si>
  <si>
    <t>Субвенции бюджетам субъектов Российской Федерации и муниципальных образований</t>
  </si>
  <si>
    <t xml:space="preserve"> 2 02 03015 10 0000 151</t>
  </si>
  <si>
    <t xml:space="preserve"> 2 02 03024 10 0000 151</t>
  </si>
  <si>
    <t>Всего доходов</t>
  </si>
  <si>
    <t>Код бюджетной классификации</t>
  </si>
  <si>
    <t>Код бюджетной классификации Российской Федерации</t>
  </si>
  <si>
    <t>2 07 05030 10 0000 180</t>
  </si>
  <si>
    <t>к решению Совета</t>
  </si>
  <si>
    <t>Наименование</t>
  </si>
  <si>
    <t>Раздел</t>
  </si>
  <si>
    <t>Подраздел</t>
  </si>
  <si>
    <t>Общегосударственные вопросы</t>
  </si>
  <si>
    <t>01</t>
  </si>
  <si>
    <t>Функционирование законодательных (представительных) органов местного самоуправления</t>
  </si>
  <si>
    <t>03</t>
  </si>
  <si>
    <t>Функционирование  высшего должностного лица субъекта Российской Федерации и муниципального образования</t>
  </si>
  <si>
    <t>02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</si>
  <si>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</si>
  <si>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</si>
  <si>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</si>
  <si>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</si>
  <si>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</si>
  <si>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</si>
  <si>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Национальная безопасность и правоохранительная деятельность</t>
  </si>
  <si>
    <t>09</t>
  </si>
  <si>
    <t>Обеспечение пожарной безопасности</t>
  </si>
  <si>
    <t>10</t>
  </si>
  <si>
    <t>Национальная экономика</t>
  </si>
  <si>
    <t>Дорожное хозяйство (дорожные фонды)</t>
  </si>
  <si>
    <t>Жилищно-коммунальное хозяйство</t>
  </si>
  <si>
    <t>05</t>
  </si>
  <si>
    <t>Благоустройство</t>
  </si>
  <si>
    <t>Физическая культура и спорт</t>
  </si>
  <si>
    <t>Физическая культура</t>
  </si>
  <si>
    <t>Социальная политика</t>
  </si>
  <si>
    <t>Пенсионное обеспечение</t>
  </si>
  <si>
    <t>Итого расходов</t>
  </si>
  <si>
    <t>(тыс.рублей)</t>
  </si>
  <si>
    <t xml:space="preserve">Наименование </t>
  </si>
  <si>
    <t xml:space="preserve">Сумма </t>
  </si>
  <si>
    <t>Доходы</t>
  </si>
  <si>
    <t>Распределение бюджетных ассигнований</t>
  </si>
  <si>
    <t>Иные межбюджетные трансферты</t>
  </si>
  <si>
    <t>Всего бюджетных ассигнований</t>
  </si>
  <si>
    <t>835 01 05 00 00 00 0000 000</t>
  </si>
  <si>
    <t>Изменение остатков средств на счетах по учету средств</t>
  </si>
  <si>
    <t>835 01 05 02 01 10 0000 610</t>
  </si>
  <si>
    <t>Приложение 12</t>
  </si>
  <si>
    <t>08</t>
  </si>
  <si>
    <t>06</t>
  </si>
  <si>
    <t>Условноутверждаемые расходы</t>
  </si>
  <si>
    <t>Всего расходов</t>
  </si>
  <si>
    <t>Вид расходов</t>
  </si>
  <si>
    <t>Приложение 6</t>
  </si>
  <si>
    <t xml:space="preserve">Целевая статья </t>
  </si>
  <si>
    <t>Обеспечение деятельности органов местного самоуправления</t>
  </si>
  <si>
    <t>91 0 0000</t>
  </si>
  <si>
    <t>Глава муниципального образования</t>
  </si>
  <si>
    <t>Расходы на обеспечение функций органов местного самоуправления</t>
  </si>
  <si>
    <t>120</t>
  </si>
  <si>
    <t>91 0 0019</t>
  </si>
  <si>
    <t>240</t>
  </si>
  <si>
    <t>Уплата налогов, сборов и иных платежей</t>
  </si>
  <si>
    <t>850</t>
  </si>
  <si>
    <t xml:space="preserve">Резервные фонды </t>
  </si>
  <si>
    <t>70 0 0000</t>
  </si>
  <si>
    <t>Резервные фонды местных администраций</t>
  </si>
  <si>
    <t>70 5 0000</t>
  </si>
  <si>
    <t>870</t>
  </si>
  <si>
    <t>Осуществление переданных полномочий</t>
  </si>
  <si>
    <t>Осуществление первичного воинского учета на территориях, где отсутствуют военные комиссариаты</t>
  </si>
  <si>
    <t>Уличное освещение</t>
  </si>
  <si>
    <t>Организация и содержание мест захоронения</t>
  </si>
  <si>
    <t>Прочие мероприятия по благоустройству городских  округов  и поселений</t>
  </si>
  <si>
    <t>Мероприятия в сфере социальной политики</t>
  </si>
  <si>
    <t>83 0 0000</t>
  </si>
  <si>
    <t>83 0 8301</t>
  </si>
  <si>
    <t>Иные выплаты населению</t>
  </si>
  <si>
    <t>Мероприятия в области  спорта и физической культуры</t>
  </si>
  <si>
    <t>110</t>
  </si>
  <si>
    <t>540</t>
  </si>
  <si>
    <t>Осуществление переданных отдельных государственных полномочий субъекта по определению перечня должностных лиц, уполномоченных составлять протоколы об административных правонарушениях,предусмотренных соответствующими статьями закона области от 8 декабря 2010 года №2429-ОЗ "Об административных правонарушениях в Вологодской области", в соответствии с законом области от 28 ноября 2005 года №1369-ОЗ "О наделении органов местного самоуправления отдельными государственными полномочиями в сфере административных отношений"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</si>
  <si>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</si>
  <si>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Субвенции бюджетам поселений на выполнение передаваемых полномочий субъектов РФ   </t>
  </si>
  <si>
    <t>Мобилизационная и вневойсковая подготовка</t>
  </si>
  <si>
    <t>Прочие межбюджетные трансферты, передаваемые бюджетам поселений</t>
  </si>
  <si>
    <t>2 02 04999 10 0000 151</t>
  </si>
  <si>
    <t xml:space="preserve"> 2 02 04000 00 0000 151</t>
  </si>
  <si>
    <t>Культура, кинематография</t>
  </si>
  <si>
    <t>Культура</t>
  </si>
  <si>
    <t>Иные закупки товаров, работ и услуг для осуществления государственных (муниципальных) нужд</t>
  </si>
  <si>
    <t>Расходы на выплаты персоналу государственных (муниципальных) органов</t>
  </si>
  <si>
    <t>Расходы  на выплаты персоналу казенных учреждений</t>
  </si>
  <si>
    <t xml:space="preserve"> Резервные средства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</si>
  <si>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</si>
  <si>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Иные межбюджетные трансферты, перечисляемые в бюджет муниципального района на осуществление договорных обязательств в рамках межмуниципального сотрудничества в сфере дорожной деятельности</t>
  </si>
  <si>
    <t>Межбюджетные трансферты</t>
  </si>
  <si>
    <t>76 0 0000</t>
  </si>
  <si>
    <t>Иные межбюджетные трансферты, перечисляемые в бюджет муниципального района на осуществление полномочий по внешнему финансовому контролю</t>
  </si>
  <si>
    <t>73 0 0000</t>
  </si>
  <si>
    <t>73 0 7216</t>
  </si>
  <si>
    <t>Реализация муниципальных функций, связанных с общегосударственным управлением</t>
  </si>
  <si>
    <t>97 0 0000</t>
  </si>
  <si>
    <t>Взнос в ассоциацию "Совет муниципальных образований Вологодской области"</t>
  </si>
  <si>
    <t>97 0 2108</t>
  </si>
  <si>
    <t>73 0 5118</t>
  </si>
  <si>
    <t>Мероприятия в сфере дорожного хозяйства</t>
  </si>
  <si>
    <t>Осуществление дорожной деятельности в отношении автомобильных дорог общего пользования местного значения</t>
  </si>
  <si>
    <t>Мероприятия в области благоустройства</t>
  </si>
  <si>
    <t>85 3 0000</t>
  </si>
  <si>
    <t>85 3 2022</t>
  </si>
  <si>
    <t>85 3 2024</t>
  </si>
  <si>
    <t>85 3 2025</t>
  </si>
  <si>
    <t>Иные межбюджетные трансферты, перечисляемые в бюджет муниципального района на осуществление полномочий в сфере культуры</t>
  </si>
  <si>
    <t>Обеспечение деятельности муниципальных учреждений</t>
  </si>
  <si>
    <t>Дополнительное пенсионное обеспечение</t>
  </si>
  <si>
    <t>Приложение 5</t>
  </si>
  <si>
    <t>Развитие местного самоуправления в Вологодской области</t>
  </si>
  <si>
    <t>Приложение 13</t>
  </si>
  <si>
    <t>90 0 0259</t>
  </si>
  <si>
    <t>91 0 7403</t>
  </si>
  <si>
    <t>90 1 7403</t>
  </si>
  <si>
    <t xml:space="preserve">"О бюджете поселения на 2015 год </t>
  </si>
  <si>
    <t>"О бюджете поселения на 2015 год</t>
  </si>
  <si>
    <t xml:space="preserve">"О бюджете поселения на 2015 год  </t>
  </si>
  <si>
    <t xml:space="preserve">Распределение бюджетных ассигнований по разделам, подразделам, целевым статьям, группам и подгруппам видов расходов классификации расходов бюджетов на 2015 год </t>
  </si>
  <si>
    <t xml:space="preserve">"О бюджете сельского поселения на 2015 год </t>
  </si>
  <si>
    <t xml:space="preserve">и плановый период 2016 и 2017 годов" </t>
  </si>
  <si>
    <t>Источники внутреннего финансирования дефицита бюджета поселения на 2015 год</t>
  </si>
  <si>
    <t>и плановый период 2016 и 2017 годов"</t>
  </si>
  <si>
    <t>78 0 0000</t>
  </si>
  <si>
    <t>78 0 2301</t>
  </si>
  <si>
    <t>84 0 0000</t>
  </si>
  <si>
    <t>84 0 2020</t>
  </si>
  <si>
    <t>Учреждения культуры</t>
  </si>
  <si>
    <t>77 0 0159</t>
  </si>
  <si>
    <t>77 0 0000</t>
  </si>
  <si>
    <t>Наименование групп, подгрупп и статей доходов</t>
  </si>
  <si>
    <t>Объем  доходов бюджета поселения на 2015 год,                                                                                                          формируемый за счет налоговых и неналоговых доходов,                                                                               а также безвозмездных поступлений</t>
  </si>
  <si>
    <t xml:space="preserve">Сумма         </t>
  </si>
  <si>
    <t>и плановый период на 2016 и 2017 годов"</t>
  </si>
  <si>
    <t>Распределение бюджетных ассигнований по разделам, подразделам классификации расходов бюджетов  на 2015 год</t>
  </si>
  <si>
    <t xml:space="preserve">Сумма     </t>
  </si>
  <si>
    <t>Функционирование 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</si>
  <si>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межбюджетные трансферты, перечисляемые в бюджет муниципального района на осуществление полномочий по формированию, исполнению бюджета поселения,  подготовке проектов правовых актов по установлению, изменению и отмене местных налогов и сборов поселения</t>
  </si>
  <si>
    <t xml:space="preserve">Ведомственная структура расходов бюджета  на 2015 год </t>
  </si>
  <si>
    <t>ГРБС</t>
  </si>
  <si>
    <t>(тыс. рублей)</t>
  </si>
  <si>
    <t>Акцизы на автомобильный бензин, дизельное топливо, моторные масла для дизельных и (или) карбюраторных (инжекторных) двигателей, производимые на территории Росийской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</si>
  <si>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Мероприятия, связанные с обеспечением безопасности и жизнедеятельности</t>
  </si>
  <si>
    <t>Увеличение прочих остатков средств</t>
  </si>
  <si>
    <t>Итого</t>
  </si>
  <si>
    <t xml:space="preserve">         (тыс.руб.)</t>
  </si>
  <si>
    <t>76 1 6401</t>
  </si>
  <si>
    <t>76 8 6401</t>
  </si>
  <si>
    <t>76 4 6401</t>
  </si>
  <si>
    <t>100 1 03 02240 01 0000 110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</si>
  <si>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</si>
  <si>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100 1 03 02250 01 0000 110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</si>
  <si>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</si>
  <si>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Объем доходов и распределение бюджетных ассигнований муниципального Дорожного фонда  поселения на 2015 год</t>
  </si>
  <si>
    <t>835 04 09 84 0 2020 000 000</t>
  </si>
  <si>
    <t xml:space="preserve">2016 год     сумма     </t>
  </si>
  <si>
    <t xml:space="preserve">2017 год     сумма     </t>
  </si>
  <si>
    <t xml:space="preserve">Распределение бюджетных ассигнований по разделам, подразделам, целевым статьям, группам и подгруппам видов расходов классификации расходов бюджетов на плановый период 2016 и 2017  годов </t>
  </si>
  <si>
    <t>Приложение 2</t>
  </si>
  <si>
    <t>Приложение 7</t>
  </si>
  <si>
    <t>Публичные нормативные социальные выплаты гражданам</t>
  </si>
  <si>
    <t>Социальное обеспечение населения</t>
  </si>
  <si>
    <t>Обеспечение публичных нормативных обязательств</t>
  </si>
  <si>
    <t>99 0 8102</t>
  </si>
  <si>
    <t>313</t>
  </si>
  <si>
    <t>Предоставление мер социальной поддержки отдельным категориям граждан в соответствии с решением Совета сельского поселения Девятинское от 07.11.14 года № 78 "О предоставлении мер социальной поддержки в форме денежной компенсации"</t>
  </si>
  <si>
    <t>835 01 05 02 00 00 0000 500</t>
  </si>
  <si>
    <t>835 01 05 02 01 10 0000 510</t>
  </si>
  <si>
    <t>835 01 05 02 00 00 0000 600</t>
  </si>
  <si>
    <t>Уменьшение прочих остатков  средств бюджетов</t>
  </si>
  <si>
    <t>Увеличение прочих остатков средств денежных средств бюджетов поселений</t>
  </si>
  <si>
    <t>Уменьшение прочих остатков денежных средств бюджетов поселений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</si>
  <si>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</si>
  <si>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из них</t>
  </si>
  <si>
    <t>Иные межбюджетные трансферты субъекта по результатам реализации инициатив о преобразовании поселений путем их объединения</t>
  </si>
  <si>
    <t>Иные межбюджетные трансферты на осуществление полномочий в сфере культуры(администрирование)</t>
  </si>
  <si>
    <t>Иные межбюджетные трансферты, перечисляемые в бюджет муниципального района в соответствии с заключенными Соглашениями</t>
  </si>
  <si>
    <t>91 1 0000</t>
  </si>
  <si>
    <t>91 1 0019</t>
  </si>
  <si>
    <t>91 1 7403</t>
  </si>
  <si>
    <t>76 1 0000</t>
  </si>
  <si>
    <t>76 8 0000</t>
  </si>
  <si>
    <t>85 0 0000</t>
  </si>
  <si>
    <t>76 4 0000</t>
  </si>
  <si>
    <t>85 3 7403</t>
  </si>
  <si>
    <t>Обеспечение мероприятий в области жилищно-коммунального хозяйства</t>
  </si>
  <si>
    <t>Мероприятия в области культуры</t>
  </si>
  <si>
    <t>77 0 7403</t>
  </si>
  <si>
    <t>Обеспечение мероприятий по пожарной безопасности</t>
  </si>
  <si>
    <t>Приложение 8</t>
  </si>
  <si>
    <t>84 0 6402</t>
  </si>
  <si>
    <t>77 0 0059</t>
  </si>
  <si>
    <t>Расходы на выплаты персоналу казенных учреждений</t>
  </si>
  <si>
    <t>2 02 01003 10 0000 151</t>
  </si>
  <si>
    <t>Дотации бюджетам поселений на поддерку мер по обеспечению сбалансированности бюджетов</t>
  </si>
  <si>
    <t>99 0 0000</t>
  </si>
  <si>
    <t>от 26.12.2014 года № 90</t>
  </si>
  <si>
    <t xml:space="preserve">Ведомственная структура расходов бюджета  на плановый период 2016 и 2017  годов </t>
  </si>
  <si>
    <t>Прочие безвозмездные поступления в бюджеты поселений</t>
  </si>
  <si>
    <t>Коммунальное хозяйство</t>
  </si>
  <si>
    <t>Жилищное хозяйство</t>
  </si>
  <si>
    <t>770 7403</t>
  </si>
  <si>
    <t>312</t>
  </si>
  <si>
    <t>78 0 7403</t>
  </si>
  <si>
    <t>Иные межбюджетные трансферты, передаваемые бюджетам поселений из бюджетов районов на осуществление части полномочий по решению вопросов местного значения в соответствии с заключенными соглашениями</t>
  </si>
  <si>
    <t>81 0 4120</t>
  </si>
  <si>
    <t>97 0 2111</t>
  </si>
  <si>
    <t>Возмещение расходов по уплате государственной пошлины</t>
  </si>
  <si>
    <t>Мероприятия в области жилищного хозяйства</t>
  </si>
  <si>
    <t>Обследование многоквартирных домов для непригодности проживания</t>
  </si>
  <si>
    <t>85 1 2031</t>
  </si>
  <si>
    <t>85 1 0000</t>
  </si>
  <si>
    <t>85 2 7403</t>
  </si>
  <si>
    <t>85 2 2033</t>
  </si>
  <si>
    <t>Разработка схемы водоснабжения и водоотведения</t>
  </si>
  <si>
    <t>85 2 2036</t>
  </si>
  <si>
    <t>Оценка рыночной стоимости договора аренды</t>
  </si>
  <si>
    <t>85  2 2035</t>
  </si>
  <si>
    <t>85 2 2035</t>
  </si>
  <si>
    <t>Кредиторская задолженность за аренду дизельной станции и дизельное топливо к ней.</t>
  </si>
  <si>
    <t xml:space="preserve">"О бюджете  поселения на 2015 год </t>
  </si>
  <si>
    <t>Приложение 3</t>
  </si>
  <si>
    <t>Приложение 4</t>
  </si>
  <si>
    <t xml:space="preserve">85 2 2035 </t>
  </si>
  <si>
    <t xml:space="preserve">85 2 7403 </t>
  </si>
  <si>
    <t>81 04120</t>
  </si>
  <si>
    <t>835 04 09 81 0 4120 000 000</t>
  </si>
  <si>
    <t>100 1 03 02230 01 0000 110</t>
  </si>
  <si>
    <t>100 1 03 02000 01 0000 110</t>
  </si>
  <si>
    <t>Акцизы по подакцизным товарам(продукции), производимым на территории Российской Федерации</t>
  </si>
  <si>
    <t>от 19.02.2015 года № 2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</si>
</sst>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_ ;[Red]\-#,##0.0\ "/>
    <numFmt numFmtId="194" formatCode="0.000"/>
    <numFmt numFmtId="195" formatCode="#,##0.0"/>
    <numFmt numFmtId="196" formatCode="#,##0.0;[Red]\-#,##0.0"/>
    <numFmt numFmtId="197" formatCode="#,##0.000"/>
    <numFmt numFmtId="198" formatCode="#,##0.0000"/>
    <numFmt numFmtId="199" formatCode="#,##0.00000"/>
    <numFmt numFmtId="200" formatCode="00"/>
    <numFmt numFmtId="201" formatCode="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 Cyr"/>
      <family val="0"/>
    </font>
    <font>
      <sz val="11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8"/>
      <name val="Arial"/>
      <family val="2"/>
    </font>
    <font>
      <i/>
      <sz val="10"/>
      <name val="Times New Roman"/>
      <family val="1"/>
    </font>
    <font>
      <i/>
      <sz val="10"/>
      <name val="Arial"/>
      <family val="2"/>
    </font>
    <font>
      <sz val="8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3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38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</cellStyleXfs>
  <cellXfs count="212">
    <xf numFmtId="0" fontId="0" fillId="0" borderId="0" xfId="0" applyAlignment="1">
      <alignment/>
    </xf>
    <xf numFmtId="0" fontId="6" fillId="0" borderId="0" xfId="94">
      <alignment/>
      <protection/>
    </xf>
    <xf numFmtId="0" fontId="22" fillId="0" borderId="0" xfId="94" applyFont="1">
      <alignment/>
      <protection/>
    </xf>
    <xf numFmtId="0" fontId="24" fillId="0" borderId="10" xfId="94" applyFont="1" applyBorder="1" applyAlignment="1">
      <alignment horizontal="center" wrapText="1"/>
      <protection/>
    </xf>
    <xf numFmtId="192" fontId="22" fillId="0" borderId="10" xfId="94" applyNumberFormat="1" applyFont="1" applyBorder="1">
      <alignment/>
      <protection/>
    </xf>
    <xf numFmtId="0" fontId="6" fillId="0" borderId="0" xfId="94" applyBorder="1">
      <alignment/>
      <protection/>
    </xf>
    <xf numFmtId="0" fontId="22" fillId="0" borderId="0" xfId="94" applyFont="1" applyAlignment="1">
      <alignment/>
      <protection/>
    </xf>
    <xf numFmtId="0" fontId="22" fillId="0" borderId="0" xfId="94" applyFont="1" applyAlignment="1">
      <alignment horizontal="left"/>
      <protection/>
    </xf>
    <xf numFmtId="0" fontId="22" fillId="0" borderId="10" xfId="94" applyFont="1" applyBorder="1" applyAlignment="1">
      <alignment horizontal="center" wrapText="1"/>
      <protection/>
    </xf>
    <xf numFmtId="0" fontId="22" fillId="0" borderId="10" xfId="94" applyFont="1" applyBorder="1" applyAlignment="1">
      <alignment horizontal="center" vertical="top" wrapText="1"/>
      <protection/>
    </xf>
    <xf numFmtId="0" fontId="24" fillId="0" borderId="10" xfId="94" applyFont="1" applyBorder="1" applyAlignment="1">
      <alignment horizontal="center"/>
      <protection/>
    </xf>
    <xf numFmtId="49" fontId="24" fillId="0" borderId="10" xfId="94" applyNumberFormat="1" applyFont="1" applyBorder="1" applyAlignment="1">
      <alignment horizontal="center"/>
      <protection/>
    </xf>
    <xf numFmtId="49" fontId="22" fillId="0" borderId="10" xfId="94" applyNumberFormat="1" applyFont="1" applyBorder="1" applyAlignment="1">
      <alignment horizontal="center"/>
      <protection/>
    </xf>
    <xf numFmtId="2" fontId="6" fillId="0" borderId="0" xfId="94" applyNumberFormat="1">
      <alignment/>
      <protection/>
    </xf>
    <xf numFmtId="192" fontId="6" fillId="0" borderId="0" xfId="94" applyNumberFormat="1">
      <alignment/>
      <protection/>
    </xf>
    <xf numFmtId="192" fontId="22" fillId="0" borderId="10" xfId="94" applyNumberFormat="1" applyFont="1" applyFill="1" applyBorder="1">
      <alignment/>
      <protection/>
    </xf>
    <xf numFmtId="0" fontId="22" fillId="0" borderId="10" xfId="94" applyFont="1" applyBorder="1" applyAlignment="1">
      <alignment horizontal="center"/>
      <protection/>
    </xf>
    <xf numFmtId="49" fontId="22" fillId="0" borderId="0" xfId="94" applyNumberFormat="1" applyFont="1" applyBorder="1" applyAlignment="1">
      <alignment horizontal="center"/>
      <protection/>
    </xf>
    <xf numFmtId="2" fontId="6" fillId="0" borderId="0" xfId="94" applyNumberFormat="1" applyBorder="1">
      <alignment/>
      <protection/>
    </xf>
    <xf numFmtId="0" fontId="27" fillId="0" borderId="0" xfId="89" applyNumberFormat="1" applyFont="1" applyFill="1" applyAlignment="1" applyProtection="1">
      <alignment/>
      <protection hidden="1"/>
    </xf>
    <xf numFmtId="0" fontId="27" fillId="0" borderId="0" xfId="89" applyNumberFormat="1" applyFont="1" applyFill="1" applyAlignment="1" applyProtection="1">
      <alignment horizontal="right"/>
      <protection hidden="1"/>
    </xf>
    <xf numFmtId="0" fontId="27" fillId="0" borderId="10" xfId="89" applyNumberFormat="1" applyFont="1" applyFill="1" applyBorder="1" applyAlignment="1" applyProtection="1">
      <alignment horizontal="center" vertical="center" wrapText="1"/>
      <protection hidden="1"/>
    </xf>
    <xf numFmtId="1" fontId="27" fillId="0" borderId="10" xfId="89" applyNumberFormat="1" applyFont="1" applyFill="1" applyBorder="1" applyAlignment="1" applyProtection="1">
      <alignment horizontal="center" vertical="center"/>
      <protection hidden="1"/>
    </xf>
    <xf numFmtId="0" fontId="23" fillId="0" borderId="11" xfId="89" applyNumberFormat="1" applyFont="1" applyFill="1" applyBorder="1" applyAlignment="1" applyProtection="1">
      <alignment horizontal="center" wrapText="1"/>
      <protection hidden="1"/>
    </xf>
    <xf numFmtId="0" fontId="23" fillId="0" borderId="12" xfId="89" applyNumberFormat="1" applyFont="1" applyFill="1" applyBorder="1" applyAlignment="1" applyProtection="1">
      <alignment horizontal="center" wrapText="1"/>
      <protection hidden="1"/>
    </xf>
    <xf numFmtId="0" fontId="22" fillId="0" borderId="10" xfId="93" applyFont="1" applyBorder="1" applyAlignment="1">
      <alignment vertical="center" wrapText="1"/>
      <protection/>
    </xf>
    <xf numFmtId="0" fontId="22" fillId="0" borderId="10" xfId="89" applyNumberFormat="1" applyFont="1" applyFill="1" applyBorder="1" applyAlignment="1" applyProtection="1">
      <alignment horizontal="center" vertical="center" wrapText="1"/>
      <protection hidden="1"/>
    </xf>
    <xf numFmtId="0" fontId="23" fillId="0" borderId="13" xfId="89" applyNumberFormat="1" applyFont="1" applyFill="1" applyBorder="1" applyAlignment="1" applyProtection="1">
      <alignment wrapText="1"/>
      <protection hidden="1"/>
    </xf>
    <xf numFmtId="0" fontId="23" fillId="0" borderId="11" xfId="89" applyNumberFormat="1" applyFont="1" applyFill="1" applyBorder="1" applyAlignment="1" applyProtection="1">
      <alignment wrapText="1"/>
      <protection hidden="1"/>
    </xf>
    <xf numFmtId="195" fontId="23" fillId="0" borderId="12" xfId="89" applyNumberFormat="1" applyFont="1" applyFill="1" applyBorder="1" applyAlignment="1" applyProtection="1">
      <alignment horizontal="right"/>
      <protection hidden="1"/>
    </xf>
    <xf numFmtId="0" fontId="23" fillId="0" borderId="14" xfId="89" applyNumberFormat="1" applyFont="1" applyFill="1" applyBorder="1" applyAlignment="1" applyProtection="1">
      <alignment horizontal="center" wrapText="1"/>
      <protection hidden="1"/>
    </xf>
    <xf numFmtId="0" fontId="22" fillId="0" borderId="11" xfId="89" applyNumberFormat="1" applyFont="1" applyFill="1" applyBorder="1" applyAlignment="1" applyProtection="1">
      <alignment horizontal="center" wrapText="1"/>
      <protection hidden="1"/>
    </xf>
    <xf numFmtId="0" fontId="24" fillId="0" borderId="10" xfId="89" applyNumberFormat="1" applyFont="1" applyFill="1" applyBorder="1" applyAlignment="1" applyProtection="1">
      <alignment wrapText="1"/>
      <protection hidden="1"/>
    </xf>
    <xf numFmtId="0" fontId="24" fillId="0" borderId="11" xfId="89" applyNumberFormat="1" applyFont="1" applyFill="1" applyBorder="1" applyAlignment="1" applyProtection="1">
      <alignment wrapText="1"/>
      <protection hidden="1"/>
    </xf>
    <xf numFmtId="3" fontId="22" fillId="0" borderId="10" xfId="94" applyNumberFormat="1" applyFont="1" applyBorder="1" applyAlignment="1">
      <alignment horizontal="center" vertical="top" wrapText="1"/>
      <protection/>
    </xf>
    <xf numFmtId="0" fontId="22" fillId="0" borderId="12" xfId="94" applyFont="1" applyBorder="1" applyAlignment="1">
      <alignment horizontal="center" wrapText="1"/>
      <protection/>
    </xf>
    <xf numFmtId="0" fontId="6" fillId="0" borderId="10" xfId="94" applyBorder="1">
      <alignment/>
      <protection/>
    </xf>
    <xf numFmtId="49" fontId="25" fillId="0" borderId="10" xfId="94" applyNumberFormat="1" applyFont="1" applyBorder="1" applyAlignment="1">
      <alignment horizontal="center"/>
      <protection/>
    </xf>
    <xf numFmtId="49" fontId="22" fillId="0" borderId="15" xfId="94" applyNumberFormat="1" applyFont="1" applyBorder="1" applyAlignment="1">
      <alignment horizontal="center"/>
      <protection/>
    </xf>
    <xf numFmtId="49" fontId="22" fillId="0" borderId="13" xfId="94" applyNumberFormat="1" applyFont="1" applyBorder="1" applyAlignment="1">
      <alignment horizontal="center"/>
      <protection/>
    </xf>
    <xf numFmtId="49" fontId="22" fillId="0" borderId="10" xfId="94" applyNumberFormat="1" applyFont="1" applyBorder="1" applyAlignment="1">
      <alignment horizontal="center" wrapText="1"/>
      <protection/>
    </xf>
    <xf numFmtId="49" fontId="22" fillId="0" borderId="12" xfId="94" applyNumberFormat="1" applyFont="1" applyBorder="1" applyAlignment="1">
      <alignment horizontal="center"/>
      <protection/>
    </xf>
    <xf numFmtId="49" fontId="22" fillId="0" borderId="10" xfId="94" applyNumberFormat="1" applyFont="1" applyFill="1" applyBorder="1" applyAlignment="1">
      <alignment horizontal="center" wrapText="1"/>
      <protection/>
    </xf>
    <xf numFmtId="49" fontId="22" fillId="0" borderId="16" xfId="94" applyNumberFormat="1" applyFont="1" applyBorder="1" applyAlignment="1">
      <alignment horizontal="center"/>
      <protection/>
    </xf>
    <xf numFmtId="49" fontId="22" fillId="0" borderId="10" xfId="94" applyNumberFormat="1" applyFont="1" applyBorder="1" applyAlignment="1">
      <alignment horizontal="center" vertical="center" wrapText="1"/>
      <protection/>
    </xf>
    <xf numFmtId="49" fontId="22" fillId="0" borderId="0" xfId="94" applyNumberFormat="1" applyFont="1" applyAlignment="1">
      <alignment horizontal="center"/>
      <protection/>
    </xf>
    <xf numFmtId="0" fontId="22" fillId="0" borderId="15" xfId="94" applyFont="1" applyBorder="1" applyAlignment="1">
      <alignment horizontal="center"/>
      <protection/>
    </xf>
    <xf numFmtId="0" fontId="22" fillId="24" borderId="10" xfId="94" applyFont="1" applyFill="1" applyBorder="1" applyAlignment="1">
      <alignment horizontal="center"/>
      <protection/>
    </xf>
    <xf numFmtId="49" fontId="22" fillId="24" borderId="10" xfId="94" applyNumberFormat="1" applyFont="1" applyFill="1" applyBorder="1" applyAlignment="1">
      <alignment horizontal="center"/>
      <protection/>
    </xf>
    <xf numFmtId="192" fontId="24" fillId="0" borderId="0" xfId="94" applyNumberFormat="1" applyFont="1" applyBorder="1" applyAlignment="1">
      <alignment horizontal="right"/>
      <protection/>
    </xf>
    <xf numFmtId="0" fontId="22" fillId="0" borderId="0" xfId="94" applyFont="1" applyBorder="1" applyAlignment="1">
      <alignment horizontal="center" wrapText="1"/>
      <protection/>
    </xf>
    <xf numFmtId="0" fontId="22" fillId="0" borderId="0" xfId="94" applyFont="1" applyAlignment="1">
      <alignment horizontal="right"/>
      <protection/>
    </xf>
    <xf numFmtId="192" fontId="24" fillId="0" borderId="10" xfId="94" applyNumberFormat="1" applyFont="1" applyBorder="1" applyAlignment="1">
      <alignment horizontal="center"/>
      <protection/>
    </xf>
    <xf numFmtId="192" fontId="22" fillId="0" borderId="10" xfId="94" applyNumberFormat="1" applyFont="1" applyBorder="1" applyAlignment="1">
      <alignment horizontal="center"/>
      <protection/>
    </xf>
    <xf numFmtId="192" fontId="24" fillId="0" borderId="10" xfId="94" applyNumberFormat="1" applyFont="1" applyBorder="1" applyAlignment="1">
      <alignment horizontal="center" vertical="center"/>
      <protection/>
    </xf>
    <xf numFmtId="192" fontId="22" fillId="0" borderId="10" xfId="94" applyNumberFormat="1" applyFont="1" applyBorder="1" applyAlignment="1">
      <alignment horizontal="center" vertical="center"/>
      <protection/>
    </xf>
    <xf numFmtId="0" fontId="23" fillId="0" borderId="0" xfId="94" applyFont="1" applyBorder="1" applyAlignment="1">
      <alignment horizontal="center" vertical="center" wrapText="1"/>
      <protection/>
    </xf>
    <xf numFmtId="0" fontId="22" fillId="0" borderId="0" xfId="94" applyFont="1" applyBorder="1" applyAlignment="1">
      <alignment horizontal="right" wrapText="1"/>
      <protection/>
    </xf>
    <xf numFmtId="192" fontId="22" fillId="24" borderId="10" xfId="94" applyNumberFormat="1" applyFont="1" applyFill="1" applyBorder="1" applyAlignment="1">
      <alignment horizontal="center"/>
      <protection/>
    </xf>
    <xf numFmtId="0" fontId="24" fillId="24" borderId="10" xfId="94" applyFont="1" applyFill="1" applyBorder="1" applyAlignment="1">
      <alignment horizontal="center"/>
      <protection/>
    </xf>
    <xf numFmtId="192" fontId="24" fillId="24" borderId="10" xfId="94" applyNumberFormat="1" applyFont="1" applyFill="1" applyBorder="1" applyAlignment="1">
      <alignment horizontal="center"/>
      <protection/>
    </xf>
    <xf numFmtId="192" fontId="22" fillId="0" borderId="10" xfId="94" applyNumberFormat="1" applyFont="1" applyFill="1" applyBorder="1" applyAlignment="1">
      <alignment horizontal="center"/>
      <protection/>
    </xf>
    <xf numFmtId="0" fontId="22" fillId="0" borderId="10" xfId="94" applyFont="1" applyFill="1" applyBorder="1" applyAlignment="1">
      <alignment horizontal="center"/>
      <protection/>
    </xf>
    <xf numFmtId="192" fontId="22" fillId="0" borderId="15" xfId="94" applyNumberFormat="1" applyFont="1" applyFill="1" applyBorder="1" applyAlignment="1">
      <alignment horizontal="center"/>
      <protection/>
    </xf>
    <xf numFmtId="49" fontId="22" fillId="0" borderId="10" xfId="94" applyNumberFormat="1" applyFont="1" applyFill="1" applyBorder="1" applyAlignment="1">
      <alignment horizontal="center"/>
      <protection/>
    </xf>
    <xf numFmtId="0" fontId="26" fillId="0" borderId="10" xfId="94" applyFont="1" applyBorder="1">
      <alignment/>
      <protection/>
    </xf>
    <xf numFmtId="0" fontId="22" fillId="0" borderId="10" xfId="94" applyFont="1" applyBorder="1" applyAlignment="1">
      <alignment wrapText="1"/>
      <protection/>
    </xf>
    <xf numFmtId="0" fontId="22" fillId="0" borderId="10" xfId="0" applyFont="1" applyBorder="1" applyAlignment="1">
      <alignment vertical="center" wrapText="1"/>
    </xf>
    <xf numFmtId="0" fontId="22" fillId="0" borderId="10" xfId="94" applyFont="1" applyBorder="1" applyAlignment="1">
      <alignment horizontal="center" vertical="center"/>
      <protection/>
    </xf>
    <xf numFmtId="0" fontId="22" fillId="0" borderId="10" xfId="94" applyFont="1" applyBorder="1" applyAlignment="1">
      <alignment horizontal="center" vertical="center" wrapText="1"/>
      <protection/>
    </xf>
    <xf numFmtId="0" fontId="6" fillId="0" borderId="0" xfId="94" applyFont="1">
      <alignment/>
      <protection/>
    </xf>
    <xf numFmtId="0" fontId="6" fillId="0" borderId="10" xfId="94" applyFont="1" applyBorder="1" applyAlignment="1">
      <alignment horizontal="center"/>
      <protection/>
    </xf>
    <xf numFmtId="49" fontId="31" fillId="0" borderId="10" xfId="94" applyNumberFormat="1" applyFont="1" applyBorder="1" applyAlignment="1">
      <alignment horizontal="center"/>
      <protection/>
    </xf>
    <xf numFmtId="192" fontId="31" fillId="0" borderId="10" xfId="94" applyNumberFormat="1" applyFont="1" applyBorder="1" applyAlignment="1">
      <alignment horizontal="center"/>
      <protection/>
    </xf>
    <xf numFmtId="192" fontId="31" fillId="24" borderId="10" xfId="94" applyNumberFormat="1" applyFont="1" applyFill="1" applyBorder="1" applyAlignment="1">
      <alignment horizontal="center"/>
      <protection/>
    </xf>
    <xf numFmtId="0" fontId="33" fillId="0" borderId="10" xfId="94" applyFont="1" applyBorder="1" applyAlignment="1">
      <alignment horizontal="center" vertical="center"/>
      <protection/>
    </xf>
    <xf numFmtId="0" fontId="33" fillId="0" borderId="10" xfId="94" applyFont="1" applyBorder="1" applyAlignment="1">
      <alignment horizontal="center" vertical="center" wrapText="1"/>
      <protection/>
    </xf>
    <xf numFmtId="0" fontId="22" fillId="0" borderId="0" xfId="94" applyFont="1" applyBorder="1" applyAlignment="1">
      <alignment horizontal="center"/>
      <protection/>
    </xf>
    <xf numFmtId="192" fontId="34" fillId="0" borderId="10" xfId="94" applyNumberFormat="1" applyFont="1" applyBorder="1" applyAlignment="1">
      <alignment horizontal="center"/>
      <protection/>
    </xf>
    <xf numFmtId="0" fontId="6" fillId="0" borderId="17" xfId="94" applyBorder="1">
      <alignment/>
      <protection/>
    </xf>
    <xf numFmtId="192" fontId="22" fillId="0" borderId="10" xfId="89" applyNumberFormat="1" applyFont="1" applyFill="1" applyBorder="1" applyAlignment="1" applyProtection="1">
      <alignment horizontal="center" wrapText="1"/>
      <protection hidden="1"/>
    </xf>
    <xf numFmtId="195" fontId="24" fillId="0" borderId="10" xfId="89" applyNumberFormat="1" applyFont="1" applyFill="1" applyBorder="1" applyAlignment="1" applyProtection="1">
      <alignment horizontal="center"/>
      <protection hidden="1"/>
    </xf>
    <xf numFmtId="192" fontId="22" fillId="0" borderId="10" xfId="89" applyNumberFormat="1" applyFont="1" applyFill="1" applyBorder="1" applyAlignment="1" applyProtection="1">
      <alignment horizontal="center" vertical="center"/>
      <protection hidden="1"/>
    </xf>
    <xf numFmtId="192" fontId="24" fillId="0" borderId="10" xfId="89" applyNumberFormat="1" applyFont="1" applyFill="1" applyBorder="1" applyAlignment="1" applyProtection="1">
      <alignment horizontal="center" vertical="center"/>
      <protection hidden="1"/>
    </xf>
    <xf numFmtId="0" fontId="6" fillId="0" borderId="0" xfId="94" applyAlignment="1">
      <alignment horizontal="right"/>
      <protection/>
    </xf>
    <xf numFmtId="0" fontId="22" fillId="0" borderId="11" xfId="94" applyFont="1" applyBorder="1" applyAlignment="1">
      <alignment horizontal="left" wrapText="1"/>
      <protection/>
    </xf>
    <xf numFmtId="0" fontId="22" fillId="0" borderId="12" xfId="94" applyFont="1" applyBorder="1" applyAlignment="1">
      <alignment horizontal="left" wrapText="1"/>
      <protection/>
    </xf>
    <xf numFmtId="49" fontId="22" fillId="0" borderId="16" xfId="94" applyNumberFormat="1" applyFont="1" applyBorder="1" applyAlignment="1">
      <alignment horizontal="center" wrapText="1"/>
      <protection/>
    </xf>
    <xf numFmtId="49" fontId="22" fillId="0" borderId="16" xfId="94" applyNumberFormat="1" applyFont="1" applyFill="1" applyBorder="1" applyAlignment="1">
      <alignment horizontal="center" wrapText="1"/>
      <protection/>
    </xf>
    <xf numFmtId="0" fontId="22" fillId="0" borderId="13" xfId="94" applyFont="1" applyBorder="1" applyAlignment="1">
      <alignment horizontal="left"/>
      <protection/>
    </xf>
    <xf numFmtId="0" fontId="22" fillId="0" borderId="13" xfId="94" applyFont="1" applyBorder="1" applyAlignment="1">
      <alignment/>
      <protection/>
    </xf>
    <xf numFmtId="0" fontId="22" fillId="0" borderId="11" xfId="94" applyFont="1" applyBorder="1" applyAlignment="1">
      <alignment/>
      <protection/>
    </xf>
    <xf numFmtId="0" fontId="22" fillId="0" borderId="12" xfId="94" applyFont="1" applyBorder="1" applyAlignment="1">
      <alignment/>
      <protection/>
    </xf>
    <xf numFmtId="0" fontId="22" fillId="0" borderId="13" xfId="94" applyFont="1" applyBorder="1" applyAlignment="1">
      <alignment wrapText="1"/>
      <protection/>
    </xf>
    <xf numFmtId="0" fontId="24" fillId="0" borderId="13" xfId="89" applyNumberFormat="1" applyFont="1" applyFill="1" applyBorder="1" applyAlignment="1" applyProtection="1">
      <alignment horizontal="left" wrapText="1"/>
      <protection hidden="1"/>
    </xf>
    <xf numFmtId="0" fontId="24" fillId="0" borderId="10" xfId="89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wrapText="1"/>
    </xf>
    <xf numFmtId="192" fontId="22" fillId="0" borderId="10" xfId="0" applyNumberFormat="1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6" fillId="0" borderId="13" xfId="94" applyBorder="1" applyAlignment="1">
      <alignment/>
      <protection/>
    </xf>
    <xf numFmtId="0" fontId="6" fillId="0" borderId="11" xfId="94" applyBorder="1" applyAlignment="1">
      <alignment/>
      <protection/>
    </xf>
    <xf numFmtId="0" fontId="6" fillId="0" borderId="12" xfId="94" applyBorder="1" applyAlignment="1">
      <alignment/>
      <protection/>
    </xf>
    <xf numFmtId="0" fontId="22" fillId="0" borderId="13" xfId="94" applyFont="1" applyFill="1" applyBorder="1" applyAlignment="1">
      <alignment horizontal="justify" vertical="top" wrapText="1"/>
      <protection/>
    </xf>
    <xf numFmtId="0" fontId="6" fillId="0" borderId="11" xfId="94" applyFont="1" applyFill="1" applyBorder="1" applyAlignment="1">
      <alignment/>
      <protection/>
    </xf>
    <xf numFmtId="0" fontId="6" fillId="0" borderId="12" xfId="94" applyFont="1" applyFill="1" applyBorder="1" applyAlignment="1">
      <alignment/>
      <protection/>
    </xf>
    <xf numFmtId="0" fontId="23" fillId="0" borderId="0" xfId="94" applyFont="1" applyAlignment="1">
      <alignment horizontal="center" wrapText="1"/>
      <protection/>
    </xf>
    <xf numFmtId="0" fontId="23" fillId="0" borderId="0" xfId="94" applyFont="1" applyAlignment="1">
      <alignment/>
      <protection/>
    </xf>
    <xf numFmtId="0" fontId="22" fillId="0" borderId="10" xfId="94" applyFont="1" applyBorder="1" applyAlignment="1">
      <alignment horizontal="center" vertical="center" wrapText="1"/>
      <protection/>
    </xf>
    <xf numFmtId="0" fontId="6" fillId="0" borderId="10" xfId="94" applyFont="1" applyBorder="1" applyAlignment="1">
      <alignment horizontal="center" vertical="center"/>
      <protection/>
    </xf>
    <xf numFmtId="0" fontId="6" fillId="0" borderId="10" xfId="94" applyFont="1" applyBorder="1" applyAlignment="1">
      <alignment/>
      <protection/>
    </xf>
    <xf numFmtId="0" fontId="22" fillId="0" borderId="10" xfId="94" applyFont="1" applyBorder="1" applyAlignment="1">
      <alignment horizontal="center" vertical="top" wrapText="1"/>
      <protection/>
    </xf>
    <xf numFmtId="0" fontId="22" fillId="0" borderId="10" xfId="94" applyFont="1" applyBorder="1" applyAlignment="1">
      <alignment horizontal="justify" vertical="top" wrapText="1"/>
      <protection/>
    </xf>
    <xf numFmtId="0" fontId="22" fillId="0" borderId="0" xfId="94" applyFont="1" applyAlignment="1">
      <alignment horizontal="right"/>
      <protection/>
    </xf>
    <xf numFmtId="0" fontId="22" fillId="0" borderId="13" xfId="94" applyFont="1" applyBorder="1" applyAlignment="1">
      <alignment horizontal="center" vertical="center"/>
      <protection/>
    </xf>
    <xf numFmtId="0" fontId="22" fillId="0" borderId="11" xfId="94" applyFont="1" applyBorder="1" applyAlignment="1">
      <alignment horizontal="center" vertical="center"/>
      <protection/>
    </xf>
    <xf numFmtId="0" fontId="22" fillId="0" borderId="12" xfId="94" applyFont="1" applyBorder="1" applyAlignment="1">
      <alignment horizontal="center" vertical="center"/>
      <protection/>
    </xf>
    <xf numFmtId="0" fontId="24" fillId="0" borderId="13" xfId="94" applyFont="1" applyBorder="1" applyAlignment="1">
      <alignment horizontal="left" vertical="center" wrapText="1"/>
      <protection/>
    </xf>
    <xf numFmtId="0" fontId="24" fillId="0" borderId="11" xfId="94" applyFont="1" applyBorder="1" applyAlignment="1">
      <alignment horizontal="left" vertical="center" wrapText="1"/>
      <protection/>
    </xf>
    <xf numFmtId="0" fontId="24" fillId="0" borderId="12" xfId="94" applyFont="1" applyBorder="1" applyAlignment="1">
      <alignment horizontal="left" vertical="center" wrapText="1"/>
      <protection/>
    </xf>
    <xf numFmtId="0" fontId="22" fillId="0" borderId="13" xfId="94" applyFont="1" applyBorder="1" applyAlignment="1">
      <alignment horizontal="left" vertical="center" wrapText="1"/>
      <protection/>
    </xf>
    <xf numFmtId="0" fontId="22" fillId="0" borderId="11" xfId="94" applyFont="1" applyBorder="1" applyAlignment="1">
      <alignment horizontal="left" vertical="center" wrapText="1"/>
      <protection/>
    </xf>
    <xf numFmtId="0" fontId="22" fillId="0" borderId="12" xfId="94" applyFont="1" applyBorder="1" applyAlignment="1">
      <alignment horizontal="left" vertical="center" wrapText="1"/>
      <protection/>
    </xf>
    <xf numFmtId="0" fontId="22" fillId="0" borderId="10" xfId="94" applyFont="1" applyBorder="1" applyAlignment="1">
      <alignment horizontal="center" vertical="center"/>
      <protection/>
    </xf>
    <xf numFmtId="0" fontId="24" fillId="0" borderId="13" xfId="94" applyFont="1" applyBorder="1" applyAlignment="1">
      <alignment vertical="center" wrapText="1"/>
      <protection/>
    </xf>
    <xf numFmtId="0" fontId="24" fillId="0" borderId="11" xfId="94" applyFont="1" applyBorder="1" applyAlignment="1">
      <alignment vertical="center" wrapText="1"/>
      <protection/>
    </xf>
    <xf numFmtId="0" fontId="24" fillId="0" borderId="12" xfId="94" applyFont="1" applyBorder="1" applyAlignment="1">
      <alignment vertical="center" wrapText="1"/>
      <protection/>
    </xf>
    <xf numFmtId="0" fontId="22" fillId="0" borderId="13" xfId="94" applyFont="1" applyBorder="1" applyAlignment="1">
      <alignment vertical="center" wrapText="1"/>
      <protection/>
    </xf>
    <xf numFmtId="0" fontId="22" fillId="0" borderId="11" xfId="94" applyFont="1" applyBorder="1" applyAlignment="1">
      <alignment vertical="center" wrapText="1"/>
      <protection/>
    </xf>
    <xf numFmtId="0" fontId="22" fillId="0" borderId="12" xfId="94" applyFont="1" applyBorder="1" applyAlignment="1">
      <alignment vertical="center" wrapText="1"/>
      <protection/>
    </xf>
    <xf numFmtId="0" fontId="6" fillId="0" borderId="0" xfId="94" applyBorder="1" applyAlignment="1">
      <alignment/>
      <protection/>
    </xf>
    <xf numFmtId="0" fontId="6" fillId="0" borderId="0" xfId="94" applyBorder="1" applyAlignment="1">
      <alignment wrapText="1"/>
      <protection/>
    </xf>
    <xf numFmtId="0" fontId="24" fillId="0" borderId="13" xfId="94" applyFont="1" applyBorder="1" applyAlignment="1">
      <alignment/>
      <protection/>
    </xf>
    <xf numFmtId="0" fontId="24" fillId="0" borderId="11" xfId="94" applyFont="1" applyBorder="1" applyAlignment="1">
      <alignment/>
      <protection/>
    </xf>
    <xf numFmtId="0" fontId="24" fillId="0" borderId="12" xfId="94" applyFont="1" applyBorder="1" applyAlignment="1">
      <alignment/>
      <protection/>
    </xf>
    <xf numFmtId="0" fontId="22" fillId="0" borderId="13" xfId="94" applyFont="1" applyFill="1" applyBorder="1" applyAlignment="1">
      <alignment horizontal="left" vertical="center" wrapText="1"/>
      <protection/>
    </xf>
    <xf numFmtId="0" fontId="24" fillId="0" borderId="11" xfId="94" applyFont="1" applyFill="1" applyBorder="1" applyAlignment="1">
      <alignment horizontal="left" vertical="center" wrapText="1"/>
      <protection/>
    </xf>
    <xf numFmtId="0" fontId="24" fillId="0" borderId="12" xfId="94" applyFont="1" applyFill="1" applyBorder="1" applyAlignment="1">
      <alignment horizontal="left" vertical="center" wrapText="1"/>
      <protection/>
    </xf>
    <xf numFmtId="0" fontId="22" fillId="0" borderId="10" xfId="94" applyFont="1" applyBorder="1" applyAlignment="1">
      <alignment vertical="center" wrapText="1"/>
      <protection/>
    </xf>
    <xf numFmtId="0" fontId="24" fillId="0" borderId="13" xfId="94" applyFont="1" applyBorder="1" applyAlignment="1">
      <alignment horizontal="left"/>
      <protection/>
    </xf>
    <xf numFmtId="0" fontId="24" fillId="0" borderId="11" xfId="94" applyFont="1" applyBorder="1" applyAlignment="1">
      <alignment horizontal="left"/>
      <protection/>
    </xf>
    <xf numFmtId="0" fontId="24" fillId="0" borderId="12" xfId="94" applyFont="1" applyBorder="1" applyAlignment="1">
      <alignment horizontal="left"/>
      <protection/>
    </xf>
    <xf numFmtId="0" fontId="24" fillId="0" borderId="13" xfId="94" applyFont="1" applyBorder="1" applyAlignment="1">
      <alignment horizontal="center" wrapText="1"/>
      <protection/>
    </xf>
    <xf numFmtId="0" fontId="24" fillId="0" borderId="11" xfId="94" applyFont="1" applyBorder="1" applyAlignment="1">
      <alignment horizontal="center" wrapText="1"/>
      <protection/>
    </xf>
    <xf numFmtId="0" fontId="24" fillId="0" borderId="12" xfId="94" applyFont="1" applyBorder="1" applyAlignment="1">
      <alignment horizontal="center" wrapText="1"/>
      <protection/>
    </xf>
    <xf numFmtId="0" fontId="26" fillId="0" borderId="11" xfId="94" applyFont="1" applyBorder="1" applyAlignment="1">
      <alignment vertical="center" wrapText="1"/>
      <protection/>
    </xf>
    <xf numFmtId="0" fontId="26" fillId="0" borderId="12" xfId="94" applyFont="1" applyBorder="1" applyAlignment="1">
      <alignment vertical="center" wrapText="1"/>
      <protection/>
    </xf>
    <xf numFmtId="0" fontId="24" fillId="0" borderId="13" xfId="94" applyFont="1" applyBorder="1" applyAlignment="1">
      <alignment horizontal="justify" vertical="center"/>
      <protection/>
    </xf>
    <xf numFmtId="0" fontId="24" fillId="0" borderId="11" xfId="94" applyFont="1" applyBorder="1" applyAlignment="1">
      <alignment horizontal="justify" vertical="center"/>
      <protection/>
    </xf>
    <xf numFmtId="0" fontId="24" fillId="0" borderId="12" xfId="94" applyFont="1" applyBorder="1" applyAlignment="1">
      <alignment horizontal="justify" vertical="center"/>
      <protection/>
    </xf>
    <xf numFmtId="0" fontId="24" fillId="0" borderId="10" xfId="94" applyFont="1" applyBorder="1" applyAlignment="1">
      <alignment vertical="center"/>
      <protection/>
    </xf>
    <xf numFmtId="0" fontId="23" fillId="0" borderId="0" xfId="94" applyFont="1" applyBorder="1" applyAlignment="1">
      <alignment horizontal="center" vertical="center" wrapText="1"/>
      <protection/>
    </xf>
    <xf numFmtId="0" fontId="22" fillId="0" borderId="10" xfId="94" applyFont="1" applyBorder="1" applyAlignment="1">
      <alignment horizontal="center" wrapText="1"/>
      <protection/>
    </xf>
    <xf numFmtId="0" fontId="22" fillId="0" borderId="13" xfId="94" applyFont="1" applyBorder="1" applyAlignment="1">
      <alignment horizontal="left" wrapText="1"/>
      <protection/>
    </xf>
    <xf numFmtId="0" fontId="22" fillId="0" borderId="11" xfId="94" applyFont="1" applyBorder="1" applyAlignment="1">
      <alignment horizontal="left" wrapText="1"/>
      <protection/>
    </xf>
    <xf numFmtId="0" fontId="22" fillId="0" borderId="12" xfId="94" applyFont="1" applyBorder="1" applyAlignment="1">
      <alignment horizontal="left" wrapText="1"/>
      <protection/>
    </xf>
    <xf numFmtId="0" fontId="24" fillId="0" borderId="10" xfId="94" applyFont="1" applyBorder="1" applyAlignment="1">
      <alignment wrapText="1"/>
      <protection/>
    </xf>
    <xf numFmtId="0" fontId="22" fillId="0" borderId="13" xfId="94" applyFont="1" applyBorder="1" applyAlignment="1">
      <alignment wrapText="1"/>
      <protection/>
    </xf>
    <xf numFmtId="0" fontId="22" fillId="0" borderId="11" xfId="94" applyFont="1" applyBorder="1" applyAlignment="1">
      <alignment wrapText="1"/>
      <protection/>
    </xf>
    <xf numFmtId="0" fontId="22" fillId="0" borderId="12" xfId="94" applyFont="1" applyBorder="1" applyAlignment="1">
      <alignment wrapText="1"/>
      <protection/>
    </xf>
    <xf numFmtId="0" fontId="6" fillId="0" borderId="11" xfId="94" applyBorder="1" applyAlignment="1">
      <alignment wrapText="1"/>
      <protection/>
    </xf>
    <xf numFmtId="0" fontId="6" fillId="0" borderId="12" xfId="94" applyBorder="1" applyAlignment="1">
      <alignment wrapText="1"/>
      <protection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24" fillId="0" borderId="13" xfId="94" applyFont="1" applyBorder="1" applyAlignment="1">
      <alignment horizontal="left" wrapText="1"/>
      <protection/>
    </xf>
    <xf numFmtId="0" fontId="24" fillId="0" borderId="11" xfId="94" applyFont="1" applyBorder="1" applyAlignment="1">
      <alignment horizontal="left" wrapText="1"/>
      <protection/>
    </xf>
    <xf numFmtId="0" fontId="24" fillId="0" borderId="12" xfId="94" applyFont="1" applyBorder="1" applyAlignment="1">
      <alignment horizontal="left" wrapText="1"/>
      <protection/>
    </xf>
    <xf numFmtId="0" fontId="31" fillId="0" borderId="13" xfId="94" applyFont="1" applyBorder="1" applyAlignment="1">
      <alignment horizontal="justify" wrapText="1"/>
      <protection/>
    </xf>
    <xf numFmtId="0" fontId="31" fillId="0" borderId="11" xfId="94" applyFont="1" applyBorder="1" applyAlignment="1">
      <alignment horizontal="justify" wrapText="1"/>
      <protection/>
    </xf>
    <xf numFmtId="0" fontId="31" fillId="0" borderId="12" xfId="94" applyFont="1" applyBorder="1" applyAlignment="1">
      <alignment horizontal="justify" wrapText="1"/>
      <protection/>
    </xf>
    <xf numFmtId="0" fontId="34" fillId="0" borderId="13" xfId="94" applyFont="1" applyBorder="1" applyAlignment="1">
      <alignment horizontal="justify" wrapText="1"/>
      <protection/>
    </xf>
    <xf numFmtId="0" fontId="24" fillId="0" borderId="11" xfId="94" applyFont="1" applyBorder="1" applyAlignment="1">
      <alignment horizontal="justify" wrapText="1"/>
      <protection/>
    </xf>
    <xf numFmtId="0" fontId="24" fillId="0" borderId="12" xfId="94" applyFont="1" applyBorder="1" applyAlignment="1">
      <alignment horizontal="justify" wrapText="1"/>
      <protection/>
    </xf>
    <xf numFmtId="0" fontId="22" fillId="0" borderId="10" xfId="94" applyFont="1" applyBorder="1" applyAlignment="1">
      <alignment horizontal="justify" wrapText="1"/>
      <protection/>
    </xf>
    <xf numFmtId="0" fontId="22" fillId="0" borderId="13" xfId="94" applyFont="1" applyBorder="1" applyAlignment="1">
      <alignment horizontal="justify" wrapText="1"/>
      <protection/>
    </xf>
    <xf numFmtId="0" fontId="6" fillId="0" borderId="11" xfId="94" applyFont="1" applyBorder="1" applyAlignment="1">
      <alignment horizontal="justify" wrapText="1"/>
      <protection/>
    </xf>
    <xf numFmtId="0" fontId="6" fillId="0" borderId="12" xfId="94" applyFont="1" applyBorder="1" applyAlignment="1">
      <alignment horizontal="justify" wrapText="1"/>
      <protection/>
    </xf>
    <xf numFmtId="0" fontId="22" fillId="0" borderId="10" xfId="94" applyFont="1" applyBorder="1" applyAlignment="1">
      <alignment wrapText="1"/>
      <protection/>
    </xf>
    <xf numFmtId="0" fontId="22" fillId="0" borderId="11" xfId="94" applyFont="1" applyBorder="1" applyAlignment="1">
      <alignment horizontal="justify" wrapText="1"/>
      <protection/>
    </xf>
    <xf numFmtId="0" fontId="22" fillId="0" borderId="12" xfId="94" applyFont="1" applyBorder="1" applyAlignment="1">
      <alignment horizontal="justify" wrapText="1"/>
      <protection/>
    </xf>
    <xf numFmtId="0" fontId="23" fillId="0" borderId="0" xfId="94" applyFont="1" applyFill="1" applyAlignment="1">
      <alignment horizontal="center" wrapText="1"/>
      <protection/>
    </xf>
    <xf numFmtId="0" fontId="22" fillId="0" borderId="10" xfId="94" applyFont="1" applyBorder="1" applyAlignment="1">
      <alignment horizontal="center"/>
      <protection/>
    </xf>
    <xf numFmtId="0" fontId="31" fillId="0" borderId="13" xfId="94" applyFont="1" applyBorder="1" applyAlignment="1">
      <alignment horizontal="left" wrapText="1"/>
      <protection/>
    </xf>
    <xf numFmtId="0" fontId="32" fillId="0" borderId="11" xfId="0" applyFont="1" applyBorder="1" applyAlignment="1">
      <alignment horizontal="left" wrapText="1"/>
    </xf>
    <xf numFmtId="0" fontId="32" fillId="0" borderId="12" xfId="0" applyFont="1" applyBorder="1" applyAlignment="1">
      <alignment horizontal="left" wrapText="1"/>
    </xf>
    <xf numFmtId="0" fontId="31" fillId="0" borderId="11" xfId="94" applyFont="1" applyBorder="1" applyAlignment="1">
      <alignment horizontal="left" wrapText="1"/>
      <protection/>
    </xf>
    <xf numFmtId="0" fontId="31" fillId="0" borderId="12" xfId="94" applyFont="1" applyBorder="1" applyAlignment="1">
      <alignment horizontal="left" wrapText="1"/>
      <protection/>
    </xf>
    <xf numFmtId="0" fontId="22" fillId="0" borderId="13" xfId="94" applyFont="1" applyBorder="1" applyAlignment="1">
      <alignment horizontal="center" wrapText="1"/>
      <protection/>
    </xf>
    <xf numFmtId="0" fontId="22" fillId="0" borderId="11" xfId="94" applyFont="1" applyBorder="1" applyAlignment="1">
      <alignment horizontal="center" wrapText="1"/>
      <protection/>
    </xf>
    <xf numFmtId="0" fontId="22" fillId="0" borderId="12" xfId="94" applyFont="1" applyBorder="1" applyAlignment="1">
      <alignment horizontal="center" wrapText="1"/>
      <protection/>
    </xf>
    <xf numFmtId="0" fontId="22" fillId="0" borderId="13" xfId="94" applyFont="1" applyFill="1" applyBorder="1" applyAlignment="1">
      <alignment wrapText="1"/>
      <protection/>
    </xf>
    <xf numFmtId="0" fontId="22" fillId="0" borderId="11" xfId="94" applyFont="1" applyFill="1" applyBorder="1" applyAlignment="1">
      <alignment wrapText="1"/>
      <protection/>
    </xf>
    <xf numFmtId="0" fontId="22" fillId="0" borderId="12" xfId="94" applyFont="1" applyFill="1" applyBorder="1" applyAlignment="1">
      <alignment wrapText="1"/>
      <protection/>
    </xf>
    <xf numFmtId="0" fontId="23" fillId="0" borderId="0" xfId="94" applyFont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22" fillId="0" borderId="14" xfId="94" applyFont="1" applyBorder="1" applyAlignment="1">
      <alignment horizontal="left" wrapText="1"/>
      <protection/>
    </xf>
    <xf numFmtId="0" fontId="22" fillId="0" borderId="18" xfId="94" applyFont="1" applyBorder="1" applyAlignment="1">
      <alignment horizontal="left" wrapText="1"/>
      <protection/>
    </xf>
    <xf numFmtId="0" fontId="22" fillId="0" borderId="19" xfId="94" applyFont="1" applyBorder="1" applyAlignment="1">
      <alignment horizontal="left" wrapText="1"/>
      <protection/>
    </xf>
    <xf numFmtId="0" fontId="6" fillId="0" borderId="11" xfId="94" applyFont="1" applyBorder="1" applyAlignment="1">
      <alignment wrapText="1"/>
      <protection/>
    </xf>
    <xf numFmtId="0" fontId="6" fillId="0" borderId="12" xfId="94" applyFont="1" applyBorder="1" applyAlignment="1">
      <alignment wrapText="1"/>
      <protection/>
    </xf>
    <xf numFmtId="0" fontId="28" fillId="0" borderId="13" xfId="94" applyFont="1" applyFill="1" applyBorder="1" applyAlignment="1">
      <alignment wrapText="1"/>
      <protection/>
    </xf>
    <xf numFmtId="0" fontId="29" fillId="0" borderId="11" xfId="94" applyFont="1" applyFill="1" applyBorder="1" applyAlignment="1">
      <alignment wrapText="1"/>
      <protection/>
    </xf>
    <xf numFmtId="0" fontId="29" fillId="0" borderId="12" xfId="94" applyFont="1" applyFill="1" applyBorder="1" applyAlignment="1">
      <alignment wrapText="1"/>
      <protection/>
    </xf>
    <xf numFmtId="0" fontId="22" fillId="24" borderId="13" xfId="94" applyFont="1" applyFill="1" applyBorder="1" applyAlignment="1">
      <alignment horizontal="left" wrapText="1"/>
      <protection/>
    </xf>
    <xf numFmtId="0" fontId="22" fillId="24" borderId="11" xfId="94" applyFont="1" applyFill="1" applyBorder="1" applyAlignment="1">
      <alignment horizontal="left" wrapText="1"/>
      <protection/>
    </xf>
    <xf numFmtId="0" fontId="22" fillId="24" borderId="12" xfId="94" applyFont="1" applyFill="1" applyBorder="1" applyAlignment="1">
      <alignment horizontal="left" wrapText="1"/>
      <protection/>
    </xf>
    <xf numFmtId="0" fontId="22" fillId="0" borderId="10" xfId="94" applyFont="1" applyBorder="1" applyAlignment="1">
      <alignment horizontal="left" wrapText="1"/>
      <protection/>
    </xf>
    <xf numFmtId="0" fontId="23" fillId="0" borderId="0" xfId="89" applyNumberFormat="1" applyFont="1" applyFill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23" fillId="0" borderId="13" xfId="89" applyNumberFormat="1" applyFont="1" applyFill="1" applyBorder="1" applyAlignment="1" applyProtection="1">
      <alignment horizontal="center" wrapText="1"/>
      <protection hidden="1"/>
    </xf>
    <xf numFmtId="0" fontId="23" fillId="0" borderId="11" xfId="89" applyNumberFormat="1" applyFont="1" applyFill="1" applyBorder="1" applyAlignment="1" applyProtection="1">
      <alignment horizontal="center" wrapText="1"/>
      <protection hidden="1"/>
    </xf>
    <xf numFmtId="0" fontId="23" fillId="0" borderId="12" xfId="89" applyNumberFormat="1" applyFont="1" applyFill="1" applyBorder="1" applyAlignment="1" applyProtection="1">
      <alignment horizontal="center" wrapText="1"/>
      <protection hidden="1"/>
    </xf>
    <xf numFmtId="0" fontId="24" fillId="0" borderId="10" xfId="94" applyFont="1" applyBorder="1" applyAlignment="1">
      <alignment horizontal="left" wrapText="1"/>
      <protection/>
    </xf>
  </cellXfs>
  <cellStyles count="98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2 2" xfId="90"/>
    <cellStyle name="Обычный 2 3" xfId="91"/>
    <cellStyle name="Обычный 3" xfId="92"/>
    <cellStyle name="Обычный_п÷я─п╦п╩п╬п╤п╣п╫п╦п╣ 8,15" xfId="93"/>
    <cellStyle name="Обычный_Приложения к решению о бюджете на 2014 год" xfId="94"/>
    <cellStyle name="Followed Hyperlink" xfId="95"/>
    <cellStyle name="Плохой" xfId="96"/>
    <cellStyle name="Плохой 2" xfId="97"/>
    <cellStyle name="Пояснение" xfId="98"/>
    <cellStyle name="Пояснение 2" xfId="99"/>
    <cellStyle name="Примечание" xfId="100"/>
    <cellStyle name="Примечание 2" xfId="101"/>
    <cellStyle name="Percent" xfId="102"/>
    <cellStyle name="Связанная ячейка" xfId="103"/>
    <cellStyle name="Связанная ячейка 2" xfId="104"/>
    <cellStyle name="Стиль 1" xfId="105"/>
    <cellStyle name="Текст предупреждения" xfId="106"/>
    <cellStyle name="Текст предупреждения 2" xfId="107"/>
    <cellStyle name="Comma" xfId="108"/>
    <cellStyle name="Comma [0]" xfId="109"/>
    <cellStyle name="Хороший" xfId="110"/>
    <cellStyle name="Хороший 2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22"/>
  <sheetViews>
    <sheetView zoomScalePageLayoutView="0" workbookViewId="0" topLeftCell="A1">
      <selection activeCell="H26" sqref="H26"/>
    </sheetView>
  </sheetViews>
  <sheetFormatPr defaultColWidth="9.140625" defaultRowHeight="12.75"/>
  <cols>
    <col min="1" max="1" width="23.8515625" style="1" customWidth="1"/>
    <col min="2" max="6" width="9.140625" style="1" customWidth="1"/>
    <col min="7" max="7" width="10.7109375" style="1" customWidth="1"/>
    <col min="8" max="8" width="14.140625" style="1" customWidth="1"/>
    <col min="9" max="16384" width="9.140625" style="1" customWidth="1"/>
  </cols>
  <sheetData>
    <row r="1" ht="12.75">
      <c r="H1" s="51" t="s">
        <v>0</v>
      </c>
    </row>
    <row r="2" ht="12.75">
      <c r="H2" s="51" t="s">
        <v>1</v>
      </c>
    </row>
    <row r="3" ht="12.75">
      <c r="H3" s="51" t="s">
        <v>2</v>
      </c>
    </row>
    <row r="4" ht="12.75">
      <c r="H4" s="51" t="s">
        <v>256</v>
      </c>
    </row>
    <row r="6" spans="6:8" ht="12.75">
      <c r="F6" s="2"/>
      <c r="H6" s="51" t="s">
        <v>0</v>
      </c>
    </row>
    <row r="7" spans="6:8" ht="12.75">
      <c r="F7" s="2"/>
      <c r="H7" s="51" t="s">
        <v>1</v>
      </c>
    </row>
    <row r="8" spans="6:8" ht="12.75">
      <c r="F8" s="2"/>
      <c r="H8" s="51" t="s">
        <v>2</v>
      </c>
    </row>
    <row r="9" spans="6:8" ht="12.75">
      <c r="F9" s="2"/>
      <c r="H9" s="51" t="s">
        <v>246</v>
      </c>
    </row>
    <row r="10" spans="6:8" ht="12.75">
      <c r="F10" s="2"/>
      <c r="H10" s="51" t="s">
        <v>146</v>
      </c>
    </row>
    <row r="11" ht="12.75">
      <c r="H11" s="51" t="s">
        <v>222</v>
      </c>
    </row>
    <row r="13" spans="1:8" ht="32.25" customHeight="1">
      <c r="A13" s="105" t="s">
        <v>147</v>
      </c>
      <c r="B13" s="105"/>
      <c r="C13" s="105"/>
      <c r="D13" s="105"/>
      <c r="E13" s="105"/>
      <c r="F13" s="106"/>
      <c r="G13" s="106"/>
      <c r="H13" s="106"/>
    </row>
    <row r="14" ht="12.75">
      <c r="H14" s="1" t="s">
        <v>171</v>
      </c>
    </row>
    <row r="15" spans="1:8" ht="71.25" customHeight="1">
      <c r="A15" s="69" t="s">
        <v>24</v>
      </c>
      <c r="B15" s="107" t="s">
        <v>198</v>
      </c>
      <c r="C15" s="108"/>
      <c r="D15" s="108"/>
      <c r="E15" s="108"/>
      <c r="F15" s="109"/>
      <c r="G15" s="109"/>
      <c r="H15" s="69" t="s">
        <v>58</v>
      </c>
    </row>
    <row r="16" spans="1:8" s="70" customFormat="1" ht="12.75">
      <c r="A16" s="9">
        <v>1</v>
      </c>
      <c r="B16" s="110">
        <v>2</v>
      </c>
      <c r="C16" s="109"/>
      <c r="D16" s="109"/>
      <c r="E16" s="109"/>
      <c r="F16" s="109"/>
      <c r="G16" s="109"/>
      <c r="H16" s="71">
        <v>3</v>
      </c>
    </row>
    <row r="17" spans="1:8" ht="17.25" customHeight="1">
      <c r="A17" s="34" t="s">
        <v>63</v>
      </c>
      <c r="B17" s="111" t="s">
        <v>64</v>
      </c>
      <c r="C17" s="109"/>
      <c r="D17" s="109"/>
      <c r="E17" s="109"/>
      <c r="F17" s="109"/>
      <c r="G17" s="109"/>
      <c r="H17" s="4">
        <f>H22</f>
        <v>593.3999999999996</v>
      </c>
    </row>
    <row r="18" spans="1:8" ht="17.25" customHeight="1">
      <c r="A18" s="34" t="s">
        <v>192</v>
      </c>
      <c r="B18" s="102" t="s">
        <v>169</v>
      </c>
      <c r="C18" s="103"/>
      <c r="D18" s="103"/>
      <c r="E18" s="103"/>
      <c r="F18" s="103"/>
      <c r="G18" s="104"/>
      <c r="H18" s="15">
        <v>14051.9</v>
      </c>
    </row>
    <row r="19" spans="1:8" ht="31.5" customHeight="1">
      <c r="A19" s="34" t="s">
        <v>193</v>
      </c>
      <c r="B19" s="102" t="s">
        <v>196</v>
      </c>
      <c r="C19" s="103"/>
      <c r="D19" s="103"/>
      <c r="E19" s="103"/>
      <c r="F19" s="103"/>
      <c r="G19" s="104"/>
      <c r="H19" s="15">
        <v>14051.9</v>
      </c>
    </row>
    <row r="20" spans="1:8" ht="17.25" customHeight="1">
      <c r="A20" s="34" t="s">
        <v>194</v>
      </c>
      <c r="B20" s="102" t="s">
        <v>195</v>
      </c>
      <c r="C20" s="103"/>
      <c r="D20" s="103"/>
      <c r="E20" s="103"/>
      <c r="F20" s="103"/>
      <c r="G20" s="104"/>
      <c r="H20" s="15">
        <v>-13458.5</v>
      </c>
    </row>
    <row r="21" spans="1:8" ht="29.25" customHeight="1">
      <c r="A21" s="34" t="s">
        <v>65</v>
      </c>
      <c r="B21" s="102" t="s">
        <v>197</v>
      </c>
      <c r="C21" s="103"/>
      <c r="D21" s="103"/>
      <c r="E21" s="103"/>
      <c r="F21" s="103"/>
      <c r="G21" s="104"/>
      <c r="H21" s="15">
        <v>-13458.5</v>
      </c>
    </row>
    <row r="22" spans="1:8" ht="12.75">
      <c r="A22" s="65" t="s">
        <v>170</v>
      </c>
      <c r="B22" s="99"/>
      <c r="C22" s="100"/>
      <c r="D22" s="100"/>
      <c r="E22" s="100"/>
      <c r="F22" s="100"/>
      <c r="G22" s="101"/>
      <c r="H22" s="15">
        <f>H18+H20</f>
        <v>593.3999999999996</v>
      </c>
    </row>
  </sheetData>
  <sheetProtection/>
  <mergeCells count="9">
    <mergeCell ref="B22:G22"/>
    <mergeCell ref="B20:G20"/>
    <mergeCell ref="B21:G21"/>
    <mergeCell ref="A13:H13"/>
    <mergeCell ref="B15:G15"/>
    <mergeCell ref="B16:G16"/>
    <mergeCell ref="B17:G17"/>
    <mergeCell ref="B18:G18"/>
    <mergeCell ref="B19:G19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59"/>
  <sheetViews>
    <sheetView zoomScalePageLayoutView="0" workbookViewId="0" topLeftCell="A9">
      <selection activeCell="M28" sqref="M28"/>
    </sheetView>
  </sheetViews>
  <sheetFormatPr defaultColWidth="9.140625" defaultRowHeight="12.75"/>
  <cols>
    <col min="1" max="1" width="4.00390625" style="1" customWidth="1"/>
    <col min="2" max="2" width="5.421875" style="1" customWidth="1"/>
    <col min="3" max="3" width="4.00390625" style="1" customWidth="1"/>
    <col min="4" max="4" width="6.8515625" style="1" customWidth="1"/>
    <col min="5" max="7" width="9.140625" style="1" customWidth="1"/>
    <col min="8" max="8" width="8.57421875" style="1" customWidth="1"/>
    <col min="9" max="9" width="19.140625" style="1" customWidth="1"/>
    <col min="10" max="10" width="12.00390625" style="1" customWidth="1"/>
    <col min="11" max="16384" width="9.140625" style="1" customWidth="1"/>
  </cols>
  <sheetData>
    <row r="1" spans="9:10" ht="12.75">
      <c r="I1" s="2"/>
      <c r="J1" s="2" t="s">
        <v>184</v>
      </c>
    </row>
    <row r="2" spans="9:10" ht="12.75">
      <c r="I2" s="112" t="s">
        <v>26</v>
      </c>
      <c r="J2" s="112"/>
    </row>
    <row r="3" spans="9:10" ht="12.75">
      <c r="I3" s="112" t="s">
        <v>2</v>
      </c>
      <c r="J3" s="112"/>
    </row>
    <row r="4" spans="9:10" ht="12.75">
      <c r="I4" s="112" t="s">
        <v>256</v>
      </c>
      <c r="J4" s="112"/>
    </row>
    <row r="5" spans="9:10" ht="12.75">
      <c r="I5" s="112"/>
      <c r="J5" s="112"/>
    </row>
    <row r="6" spans="9:10" ht="0.75" customHeight="1" hidden="1">
      <c r="I6" s="112"/>
      <c r="J6" s="112"/>
    </row>
    <row r="7" spans="9:10" ht="12.75" hidden="1">
      <c r="I7" s="84"/>
      <c r="J7" s="84"/>
    </row>
    <row r="8" ht="12.75" hidden="1"/>
    <row r="9" spans="8:10" ht="12.75">
      <c r="H9" s="112" t="s">
        <v>184</v>
      </c>
      <c r="I9" s="112"/>
      <c r="J9" s="112"/>
    </row>
    <row r="10" spans="8:10" ht="12.75">
      <c r="H10" s="112" t="s">
        <v>1</v>
      </c>
      <c r="I10" s="112"/>
      <c r="J10" s="112"/>
    </row>
    <row r="11" spans="8:10" ht="12.75">
      <c r="H11" s="112" t="s">
        <v>2</v>
      </c>
      <c r="I11" s="112"/>
      <c r="J11" s="112"/>
    </row>
    <row r="12" spans="8:10" ht="11.25" customHeight="1">
      <c r="H12" s="112" t="s">
        <v>141</v>
      </c>
      <c r="I12" s="112"/>
      <c r="J12" s="112"/>
    </row>
    <row r="13" ht="5.25" customHeight="1" hidden="1">
      <c r="H13" s="2"/>
    </row>
    <row r="14" spans="8:10" ht="12.75">
      <c r="H14" s="112" t="s">
        <v>148</v>
      </c>
      <c r="I14" s="112"/>
      <c r="J14" s="112"/>
    </row>
    <row r="15" spans="9:10" ht="12.75">
      <c r="I15" s="112" t="s">
        <v>222</v>
      </c>
      <c r="J15" s="112"/>
    </row>
    <row r="16" spans="1:10" ht="65.25" customHeight="1">
      <c r="A16" s="150" t="s">
        <v>157</v>
      </c>
      <c r="B16" s="150"/>
      <c r="C16" s="150"/>
      <c r="D16" s="150"/>
      <c r="E16" s="150"/>
      <c r="F16" s="150"/>
      <c r="G16" s="150"/>
      <c r="H16" s="150"/>
      <c r="I16" s="150"/>
      <c r="J16" s="150"/>
    </row>
    <row r="17" spans="1:10" ht="25.5" customHeight="1">
      <c r="A17" s="56"/>
      <c r="B17" s="56"/>
      <c r="C17" s="56"/>
      <c r="D17" s="56"/>
      <c r="E17" s="56"/>
      <c r="F17" s="56"/>
      <c r="G17" s="56"/>
      <c r="H17" s="56"/>
      <c r="I17" s="56"/>
      <c r="J17" s="57" t="s">
        <v>166</v>
      </c>
    </row>
    <row r="18" spans="1:10" ht="28.5" customHeight="1">
      <c r="A18" s="151" t="s">
        <v>3</v>
      </c>
      <c r="B18" s="151"/>
      <c r="C18" s="151"/>
      <c r="D18" s="151"/>
      <c r="E18" s="107" t="s">
        <v>156</v>
      </c>
      <c r="F18" s="107"/>
      <c r="G18" s="107"/>
      <c r="H18" s="107"/>
      <c r="I18" s="107"/>
      <c r="J18" s="8" t="s">
        <v>158</v>
      </c>
    </row>
    <row r="19" spans="1:10" ht="12.75">
      <c r="A19" s="141">
        <v>1</v>
      </c>
      <c r="B19" s="142"/>
      <c r="C19" s="142"/>
      <c r="D19" s="143"/>
      <c r="E19" s="141">
        <v>2</v>
      </c>
      <c r="F19" s="142"/>
      <c r="G19" s="142"/>
      <c r="H19" s="142"/>
      <c r="I19" s="143"/>
      <c r="J19" s="3">
        <v>3</v>
      </c>
    </row>
    <row r="20" spans="1:10" ht="15" customHeight="1">
      <c r="A20" s="122" t="s">
        <v>4</v>
      </c>
      <c r="B20" s="122"/>
      <c r="C20" s="122"/>
      <c r="D20" s="122"/>
      <c r="E20" s="149" t="s">
        <v>5</v>
      </c>
      <c r="F20" s="149"/>
      <c r="G20" s="149"/>
      <c r="H20" s="149"/>
      <c r="I20" s="149"/>
      <c r="J20" s="54">
        <f>5799+40+355.99+100</f>
        <v>6294.99</v>
      </c>
    </row>
    <row r="21" spans="1:10" ht="27.75" customHeight="1" hidden="1">
      <c r="A21" s="113"/>
      <c r="B21" s="114"/>
      <c r="C21" s="114"/>
      <c r="D21" s="115"/>
      <c r="E21" s="116"/>
      <c r="F21" s="117"/>
      <c r="G21" s="117"/>
      <c r="H21" s="117"/>
      <c r="I21" s="118"/>
      <c r="J21" s="54"/>
    </row>
    <row r="22" spans="1:10" ht="17.25" customHeight="1">
      <c r="A22" s="122" t="s">
        <v>6</v>
      </c>
      <c r="B22" s="122"/>
      <c r="C22" s="122"/>
      <c r="D22" s="122"/>
      <c r="E22" s="149" t="s">
        <v>7</v>
      </c>
      <c r="F22" s="149"/>
      <c r="G22" s="149"/>
      <c r="H22" s="149"/>
      <c r="I22" s="149"/>
      <c r="J22" s="54">
        <f>J23+J34</f>
        <v>7163.5</v>
      </c>
    </row>
    <row r="23" spans="1:10" ht="30" customHeight="1">
      <c r="A23" s="122" t="s">
        <v>8</v>
      </c>
      <c r="B23" s="122"/>
      <c r="C23" s="122"/>
      <c r="D23" s="122"/>
      <c r="E23" s="123" t="s">
        <v>9</v>
      </c>
      <c r="F23" s="124"/>
      <c r="G23" s="124"/>
      <c r="H23" s="124"/>
      <c r="I23" s="125"/>
      <c r="J23" s="55">
        <f>J26+J29+J32</f>
        <v>6369</v>
      </c>
    </row>
    <row r="24" spans="1:10" ht="27" customHeight="1" hidden="1">
      <c r="A24" s="122" t="s">
        <v>10</v>
      </c>
      <c r="B24" s="122"/>
      <c r="C24" s="122"/>
      <c r="D24" s="122"/>
      <c r="E24" s="146" t="s">
        <v>11</v>
      </c>
      <c r="F24" s="147"/>
      <c r="G24" s="147"/>
      <c r="H24" s="147"/>
      <c r="I24" s="148"/>
      <c r="J24" s="55"/>
    </row>
    <row r="25" spans="1:10" ht="36" customHeight="1" hidden="1">
      <c r="A25" s="122" t="s">
        <v>12</v>
      </c>
      <c r="B25" s="122"/>
      <c r="C25" s="122"/>
      <c r="D25" s="122"/>
      <c r="E25" s="126" t="s">
        <v>13</v>
      </c>
      <c r="F25" s="127"/>
      <c r="G25" s="127"/>
      <c r="H25" s="127"/>
      <c r="I25" s="128"/>
      <c r="J25" s="55"/>
    </row>
    <row r="26" spans="1:10" ht="31.5" customHeight="1">
      <c r="A26" s="122" t="s">
        <v>14</v>
      </c>
      <c r="B26" s="122"/>
      <c r="C26" s="122"/>
      <c r="D26" s="122"/>
      <c r="E26" s="116" t="s">
        <v>15</v>
      </c>
      <c r="F26" s="117"/>
      <c r="G26" s="117"/>
      <c r="H26" s="117"/>
      <c r="I26" s="118"/>
      <c r="J26" s="55">
        <f>SUM(J27:J28)</f>
        <v>4006.5</v>
      </c>
    </row>
    <row r="27" spans="1:10" ht="31.5" customHeight="1">
      <c r="A27" s="113" t="s">
        <v>16</v>
      </c>
      <c r="B27" s="114"/>
      <c r="C27" s="114"/>
      <c r="D27" s="115"/>
      <c r="E27" s="119" t="s">
        <v>17</v>
      </c>
      <c r="F27" s="120"/>
      <c r="G27" s="120"/>
      <c r="H27" s="120"/>
      <c r="I27" s="121"/>
      <c r="J27" s="55">
        <v>3959.1</v>
      </c>
    </row>
    <row r="28" spans="1:10" ht="31.5" customHeight="1">
      <c r="A28" s="113" t="s">
        <v>219</v>
      </c>
      <c r="B28" s="114"/>
      <c r="C28" s="114"/>
      <c r="D28" s="115"/>
      <c r="E28" s="119" t="s">
        <v>220</v>
      </c>
      <c r="F28" s="120"/>
      <c r="G28" s="120"/>
      <c r="H28" s="120"/>
      <c r="I28" s="121"/>
      <c r="J28" s="55">
        <v>47.4</v>
      </c>
    </row>
    <row r="29" spans="1:10" ht="25.5" customHeight="1">
      <c r="A29" s="113" t="s">
        <v>18</v>
      </c>
      <c r="B29" s="114"/>
      <c r="C29" s="114"/>
      <c r="D29" s="115"/>
      <c r="E29" s="123" t="s">
        <v>19</v>
      </c>
      <c r="F29" s="144"/>
      <c r="G29" s="144"/>
      <c r="H29" s="144"/>
      <c r="I29" s="145"/>
      <c r="J29" s="55">
        <f>J30+J31</f>
        <v>193.9</v>
      </c>
    </row>
    <row r="30" spans="1:10" ht="38.25" customHeight="1">
      <c r="A30" s="122" t="s">
        <v>20</v>
      </c>
      <c r="B30" s="122"/>
      <c r="C30" s="122"/>
      <c r="D30" s="122"/>
      <c r="E30" s="126" t="s">
        <v>101</v>
      </c>
      <c r="F30" s="127"/>
      <c r="G30" s="127"/>
      <c r="H30" s="127"/>
      <c r="I30" s="128"/>
      <c r="J30" s="55">
        <v>193.5</v>
      </c>
    </row>
    <row r="31" spans="1:10" ht="29.25" customHeight="1">
      <c r="A31" s="122" t="s">
        <v>21</v>
      </c>
      <c r="B31" s="122"/>
      <c r="C31" s="122"/>
      <c r="D31" s="122"/>
      <c r="E31" s="137" t="s">
        <v>102</v>
      </c>
      <c r="F31" s="137"/>
      <c r="G31" s="137"/>
      <c r="H31" s="137"/>
      <c r="I31" s="137"/>
      <c r="J31" s="55">
        <v>0.4</v>
      </c>
    </row>
    <row r="32" spans="1:10" ht="21.75" customHeight="1">
      <c r="A32" s="122" t="s">
        <v>106</v>
      </c>
      <c r="B32" s="122"/>
      <c r="C32" s="122"/>
      <c r="D32" s="122"/>
      <c r="E32" s="116" t="s">
        <v>61</v>
      </c>
      <c r="F32" s="117"/>
      <c r="G32" s="117"/>
      <c r="H32" s="117"/>
      <c r="I32" s="118"/>
      <c r="J32" s="55">
        <f>J33</f>
        <v>2168.6</v>
      </c>
    </row>
    <row r="33" spans="1:10" ht="26.25" customHeight="1">
      <c r="A33" s="113" t="s">
        <v>105</v>
      </c>
      <c r="B33" s="114"/>
      <c r="C33" s="114"/>
      <c r="D33" s="115"/>
      <c r="E33" s="134" t="s">
        <v>104</v>
      </c>
      <c r="F33" s="135"/>
      <c r="G33" s="135"/>
      <c r="H33" s="135"/>
      <c r="I33" s="136"/>
      <c r="J33" s="55">
        <v>2168.6</v>
      </c>
    </row>
    <row r="34" spans="1:10" ht="18.75" customHeight="1">
      <c r="A34" s="113" t="s">
        <v>25</v>
      </c>
      <c r="B34" s="114"/>
      <c r="C34" s="114"/>
      <c r="D34" s="115"/>
      <c r="E34" s="138" t="s">
        <v>224</v>
      </c>
      <c r="F34" s="139"/>
      <c r="G34" s="139"/>
      <c r="H34" s="139"/>
      <c r="I34" s="140"/>
      <c r="J34" s="54">
        <f>838.3-43.8</f>
        <v>794.5</v>
      </c>
    </row>
    <row r="35" spans="1:12" ht="19.5" customHeight="1">
      <c r="A35" s="131" t="s">
        <v>22</v>
      </c>
      <c r="B35" s="132"/>
      <c r="C35" s="132"/>
      <c r="D35" s="132"/>
      <c r="E35" s="132"/>
      <c r="F35" s="132"/>
      <c r="G35" s="132"/>
      <c r="H35" s="132"/>
      <c r="I35" s="133"/>
      <c r="J35" s="54">
        <f>J20+J21+J22</f>
        <v>13458.49</v>
      </c>
      <c r="L35" s="14"/>
    </row>
    <row r="36" spans="1:10" ht="12.75">
      <c r="A36" s="129"/>
      <c r="B36" s="129"/>
      <c r="C36" s="129"/>
      <c r="D36" s="129"/>
      <c r="E36" s="130"/>
      <c r="F36" s="130"/>
      <c r="G36" s="130"/>
      <c r="H36" s="130"/>
      <c r="I36" s="130"/>
      <c r="J36" s="5"/>
    </row>
    <row r="37" spans="1:10" ht="12.75">
      <c r="A37" s="129"/>
      <c r="B37" s="129"/>
      <c r="C37" s="129"/>
      <c r="D37" s="129"/>
      <c r="E37" s="130"/>
      <c r="F37" s="130"/>
      <c r="G37" s="130"/>
      <c r="H37" s="130"/>
      <c r="I37" s="130"/>
      <c r="J37" s="5"/>
    </row>
    <row r="38" spans="1:10" ht="12.75">
      <c r="A38" s="129"/>
      <c r="B38" s="129"/>
      <c r="C38" s="129"/>
      <c r="D38" s="129"/>
      <c r="E38" s="130"/>
      <c r="F38" s="130"/>
      <c r="G38" s="130"/>
      <c r="H38" s="130"/>
      <c r="I38" s="130"/>
      <c r="J38" s="5"/>
    </row>
    <row r="39" spans="1:10" ht="12.75">
      <c r="A39" s="129"/>
      <c r="B39" s="129"/>
      <c r="C39" s="129"/>
      <c r="D39" s="129"/>
      <c r="E39" s="130"/>
      <c r="F39" s="130"/>
      <c r="G39" s="130"/>
      <c r="H39" s="130"/>
      <c r="I39" s="130"/>
      <c r="J39" s="5"/>
    </row>
    <row r="40" spans="1:10" ht="12.75">
      <c r="A40" s="129"/>
      <c r="B40" s="129"/>
      <c r="C40" s="129"/>
      <c r="D40" s="129"/>
      <c r="E40" s="129"/>
      <c r="F40" s="129"/>
      <c r="G40" s="129"/>
      <c r="H40" s="129"/>
      <c r="I40" s="129"/>
      <c r="J40" s="5"/>
    </row>
    <row r="41" spans="1:10" ht="12.75">
      <c r="A41" s="129"/>
      <c r="B41" s="129"/>
      <c r="C41" s="129"/>
      <c r="D41" s="129"/>
      <c r="E41" s="129"/>
      <c r="F41" s="129"/>
      <c r="G41" s="129"/>
      <c r="H41" s="129"/>
      <c r="I41" s="129"/>
      <c r="J41" s="5"/>
    </row>
    <row r="42" spans="1:10" ht="12.75">
      <c r="A42" s="129"/>
      <c r="B42" s="129"/>
      <c r="C42" s="129"/>
      <c r="D42" s="129"/>
      <c r="E42" s="129"/>
      <c r="F42" s="129"/>
      <c r="G42" s="129"/>
      <c r="H42" s="129"/>
      <c r="I42" s="129"/>
      <c r="J42" s="5"/>
    </row>
    <row r="43" spans="1:10" ht="12.75">
      <c r="A43" s="129"/>
      <c r="B43" s="129"/>
      <c r="C43" s="129"/>
      <c r="D43" s="129"/>
      <c r="E43" s="129"/>
      <c r="F43" s="129"/>
      <c r="G43" s="129"/>
      <c r="H43" s="129"/>
      <c r="I43" s="129"/>
      <c r="J43" s="5"/>
    </row>
    <row r="44" spans="1:10" ht="12.75">
      <c r="A44" s="129"/>
      <c r="B44" s="129"/>
      <c r="C44" s="129"/>
      <c r="D44" s="129"/>
      <c r="E44" s="129"/>
      <c r="F44" s="129"/>
      <c r="G44" s="129"/>
      <c r="H44" s="129"/>
      <c r="I44" s="129"/>
      <c r="J44" s="5"/>
    </row>
    <row r="45" spans="1:10" ht="12.75">
      <c r="A45" s="129"/>
      <c r="B45" s="129"/>
      <c r="C45" s="129"/>
      <c r="D45" s="129"/>
      <c r="E45" s="129"/>
      <c r="F45" s="129"/>
      <c r="G45" s="129"/>
      <c r="H45" s="129"/>
      <c r="I45" s="129"/>
      <c r="J45" s="5"/>
    </row>
    <row r="46" spans="1:10" ht="12.75">
      <c r="A46" s="129"/>
      <c r="B46" s="129"/>
      <c r="C46" s="129"/>
      <c r="D46" s="129"/>
      <c r="E46" s="129"/>
      <c r="F46" s="129"/>
      <c r="G46" s="129"/>
      <c r="H46" s="129"/>
      <c r="I46" s="129"/>
      <c r="J46" s="5"/>
    </row>
    <row r="47" spans="1:10" ht="12.75">
      <c r="A47" s="129"/>
      <c r="B47" s="129"/>
      <c r="C47" s="129"/>
      <c r="D47" s="129"/>
      <c r="E47" s="129"/>
      <c r="F47" s="129"/>
      <c r="G47" s="129"/>
      <c r="H47" s="129"/>
      <c r="I47" s="129"/>
      <c r="J47" s="5"/>
    </row>
    <row r="48" spans="1:10" ht="12.75">
      <c r="A48" s="129"/>
      <c r="B48" s="129"/>
      <c r="C48" s="129"/>
      <c r="D48" s="129"/>
      <c r="E48" s="129"/>
      <c r="F48" s="129"/>
      <c r="G48" s="129"/>
      <c r="H48" s="129"/>
      <c r="I48" s="129"/>
      <c r="J48" s="5"/>
    </row>
    <row r="49" spans="1:10" ht="12.75">
      <c r="A49" s="129"/>
      <c r="B49" s="129"/>
      <c r="C49" s="129"/>
      <c r="D49" s="129"/>
      <c r="E49" s="129"/>
      <c r="F49" s="129"/>
      <c r="G49" s="129"/>
      <c r="H49" s="129"/>
      <c r="I49" s="129"/>
      <c r="J49" s="5"/>
    </row>
    <row r="50" spans="1:10" ht="12.75">
      <c r="A50" s="129"/>
      <c r="B50" s="129"/>
      <c r="C50" s="129"/>
      <c r="D50" s="129"/>
      <c r="E50" s="129"/>
      <c r="F50" s="129"/>
      <c r="G50" s="129"/>
      <c r="H50" s="129"/>
      <c r="I50" s="129"/>
      <c r="J50" s="5"/>
    </row>
    <row r="51" spans="1:10" ht="12.75">
      <c r="A51" s="129"/>
      <c r="B51" s="129"/>
      <c r="C51" s="129"/>
      <c r="D51" s="129"/>
      <c r="E51" s="129"/>
      <c r="F51" s="129"/>
      <c r="G51" s="129"/>
      <c r="H51" s="129"/>
      <c r="I51" s="129"/>
      <c r="J51" s="5"/>
    </row>
    <row r="52" spans="1:10" ht="12.75">
      <c r="A52" s="129"/>
      <c r="B52" s="129"/>
      <c r="C52" s="129"/>
      <c r="D52" s="129"/>
      <c r="E52" s="129"/>
      <c r="F52" s="129"/>
      <c r="G52" s="129"/>
      <c r="H52" s="129"/>
      <c r="I52" s="129"/>
      <c r="J52" s="5"/>
    </row>
    <row r="53" spans="1:10" ht="12.75">
      <c r="A53" s="129"/>
      <c r="B53" s="129"/>
      <c r="C53" s="129"/>
      <c r="D53" s="129"/>
      <c r="E53" s="129"/>
      <c r="F53" s="129"/>
      <c r="G53" s="129"/>
      <c r="H53" s="129"/>
      <c r="I53" s="129"/>
      <c r="J53" s="5"/>
    </row>
    <row r="54" spans="1:10" ht="12.75">
      <c r="A54" s="129"/>
      <c r="B54" s="129"/>
      <c r="C54" s="129"/>
      <c r="D54" s="129"/>
      <c r="E54" s="129"/>
      <c r="F54" s="129"/>
      <c r="G54" s="129"/>
      <c r="H54" s="129"/>
      <c r="I54" s="129"/>
      <c r="J54" s="5"/>
    </row>
    <row r="55" spans="1:10" ht="12.75">
      <c r="A55" s="129"/>
      <c r="B55" s="129"/>
      <c r="C55" s="129"/>
      <c r="D55" s="129"/>
      <c r="E55" s="129"/>
      <c r="F55" s="129"/>
      <c r="G55" s="129"/>
      <c r="H55" s="129"/>
      <c r="I55" s="129"/>
      <c r="J55" s="5"/>
    </row>
    <row r="56" spans="1:10" ht="12.75">
      <c r="A56" s="129"/>
      <c r="B56" s="129"/>
      <c r="C56" s="129"/>
      <c r="D56" s="129"/>
      <c r="E56" s="129"/>
      <c r="F56" s="129"/>
      <c r="G56" s="129"/>
      <c r="H56" s="129"/>
      <c r="I56" s="129"/>
      <c r="J56" s="5"/>
    </row>
    <row r="57" spans="1:10" ht="12.75">
      <c r="A57" s="129"/>
      <c r="B57" s="129"/>
      <c r="C57" s="129"/>
      <c r="D57" s="129"/>
      <c r="E57" s="129"/>
      <c r="F57" s="129"/>
      <c r="G57" s="129"/>
      <c r="H57" s="129"/>
      <c r="I57" s="129"/>
      <c r="J57" s="5"/>
    </row>
    <row r="58" spans="1:10" ht="12.75">
      <c r="A58" s="129"/>
      <c r="B58" s="129"/>
      <c r="C58" s="129"/>
      <c r="D58" s="129"/>
      <c r="E58" s="129"/>
      <c r="F58" s="129"/>
      <c r="G58" s="129"/>
      <c r="H58" s="129"/>
      <c r="I58" s="129"/>
      <c r="J58" s="5"/>
    </row>
    <row r="59" spans="1:10" ht="12.75">
      <c r="A59" s="129"/>
      <c r="B59" s="129"/>
      <c r="C59" s="129"/>
      <c r="D59" s="129"/>
      <c r="E59" s="129"/>
      <c r="F59" s="129"/>
      <c r="G59" s="129"/>
      <c r="H59" s="129"/>
      <c r="I59" s="129"/>
      <c r="J59" s="5"/>
    </row>
  </sheetData>
  <sheetProtection/>
  <mergeCells count="95">
    <mergeCell ref="E19:I19"/>
    <mergeCell ref="E24:I24"/>
    <mergeCell ref="A25:D25"/>
    <mergeCell ref="A22:D22"/>
    <mergeCell ref="E22:I22"/>
    <mergeCell ref="A16:J16"/>
    <mergeCell ref="E18:I18"/>
    <mergeCell ref="A18:D18"/>
    <mergeCell ref="A20:D20"/>
    <mergeCell ref="E20:I20"/>
    <mergeCell ref="A19:D19"/>
    <mergeCell ref="E29:I29"/>
    <mergeCell ref="A32:D32"/>
    <mergeCell ref="A26:D26"/>
    <mergeCell ref="E26:I26"/>
    <mergeCell ref="A30:D30"/>
    <mergeCell ref="A29:D29"/>
    <mergeCell ref="E27:I27"/>
    <mergeCell ref="E32:I32"/>
    <mergeCell ref="A27:D27"/>
    <mergeCell ref="A39:D39"/>
    <mergeCell ref="E39:I39"/>
    <mergeCell ref="A35:I35"/>
    <mergeCell ref="A34:D34"/>
    <mergeCell ref="E33:I33"/>
    <mergeCell ref="E30:I30"/>
    <mergeCell ref="A31:D31"/>
    <mergeCell ref="E31:I31"/>
    <mergeCell ref="A33:D33"/>
    <mergeCell ref="E34:I34"/>
    <mergeCell ref="A44:D44"/>
    <mergeCell ref="E44:I44"/>
    <mergeCell ref="A41:D41"/>
    <mergeCell ref="E41:I41"/>
    <mergeCell ref="A36:D36"/>
    <mergeCell ref="E36:I36"/>
    <mergeCell ref="A37:D37"/>
    <mergeCell ref="E37:I37"/>
    <mergeCell ref="A38:D38"/>
    <mergeCell ref="E38:I38"/>
    <mergeCell ref="A50:D50"/>
    <mergeCell ref="E50:I50"/>
    <mergeCell ref="A48:D48"/>
    <mergeCell ref="E48:I48"/>
    <mergeCell ref="A49:D49"/>
    <mergeCell ref="E49:I49"/>
    <mergeCell ref="A40:D40"/>
    <mergeCell ref="E40:I40"/>
    <mergeCell ref="A47:D47"/>
    <mergeCell ref="E47:I47"/>
    <mergeCell ref="A42:D42"/>
    <mergeCell ref="E42:I42"/>
    <mergeCell ref="A43:D43"/>
    <mergeCell ref="E43:I43"/>
    <mergeCell ref="A45:D45"/>
    <mergeCell ref="E45:I45"/>
    <mergeCell ref="A52:D52"/>
    <mergeCell ref="E52:I52"/>
    <mergeCell ref="A54:D54"/>
    <mergeCell ref="E54:I54"/>
    <mergeCell ref="A56:D56"/>
    <mergeCell ref="E56:I56"/>
    <mergeCell ref="A53:D53"/>
    <mergeCell ref="E53:I53"/>
    <mergeCell ref="A55:D55"/>
    <mergeCell ref="E55:I55"/>
    <mergeCell ref="A46:D46"/>
    <mergeCell ref="E46:I46"/>
    <mergeCell ref="A51:D51"/>
    <mergeCell ref="E51:I51"/>
    <mergeCell ref="A59:D59"/>
    <mergeCell ref="E59:I59"/>
    <mergeCell ref="A57:D57"/>
    <mergeCell ref="E57:I57"/>
    <mergeCell ref="A58:D58"/>
    <mergeCell ref="E58:I58"/>
    <mergeCell ref="A21:D21"/>
    <mergeCell ref="E21:I21"/>
    <mergeCell ref="H14:J14"/>
    <mergeCell ref="I15:J15"/>
    <mergeCell ref="A28:D28"/>
    <mergeCell ref="E28:I28"/>
    <mergeCell ref="A23:D23"/>
    <mergeCell ref="E23:I23"/>
    <mergeCell ref="A24:D24"/>
    <mergeCell ref="E25:I25"/>
    <mergeCell ref="H10:J10"/>
    <mergeCell ref="H11:J11"/>
    <mergeCell ref="H12:J12"/>
    <mergeCell ref="I2:J2"/>
    <mergeCell ref="I3:J3"/>
    <mergeCell ref="I4:J4"/>
    <mergeCell ref="I5:J5"/>
    <mergeCell ref="I6:J6"/>
    <mergeCell ref="H9:J9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L77"/>
  <sheetViews>
    <sheetView tabSelected="1" zoomScalePageLayoutView="0" workbookViewId="0" topLeftCell="A34">
      <selection activeCell="G76" sqref="G76"/>
    </sheetView>
  </sheetViews>
  <sheetFormatPr defaultColWidth="9.140625" defaultRowHeight="12.75"/>
  <cols>
    <col min="1" max="4" width="9.140625" style="1" customWidth="1"/>
    <col min="5" max="5" width="23.28125" style="1" customWidth="1"/>
    <col min="6" max="6" width="9.00390625" style="1" customWidth="1"/>
    <col min="7" max="7" width="10.8515625" style="1" customWidth="1"/>
    <col min="8" max="8" width="11.140625" style="1" customWidth="1"/>
    <col min="9" max="16384" width="9.140625" style="1" customWidth="1"/>
  </cols>
  <sheetData>
    <row r="1" ht="12.75">
      <c r="H1" s="51" t="s">
        <v>247</v>
      </c>
    </row>
    <row r="2" ht="12.75">
      <c r="H2" s="51" t="s">
        <v>1</v>
      </c>
    </row>
    <row r="3" ht="12.75">
      <c r="H3" s="51" t="s">
        <v>2</v>
      </c>
    </row>
    <row r="4" ht="12.75">
      <c r="H4" s="51" t="s">
        <v>256</v>
      </c>
    </row>
    <row r="5" ht="0.75" customHeight="1" hidden="1">
      <c r="H5" s="51"/>
    </row>
    <row r="6" ht="12.75" hidden="1">
      <c r="H6" s="51"/>
    </row>
    <row r="7" ht="12.75" hidden="1"/>
    <row r="8" ht="12.75" hidden="1">
      <c r="H8" s="51"/>
    </row>
    <row r="9" ht="18.75" customHeight="1">
      <c r="H9" s="51" t="s">
        <v>135</v>
      </c>
    </row>
    <row r="10" ht="12.75">
      <c r="H10" s="51" t="s">
        <v>1</v>
      </c>
    </row>
    <row r="11" ht="12.75">
      <c r="H11" s="51" t="s">
        <v>2</v>
      </c>
    </row>
    <row r="12" ht="12.75">
      <c r="H12" s="51" t="s">
        <v>143</v>
      </c>
    </row>
    <row r="13" ht="12.75">
      <c r="H13" s="51" t="s">
        <v>159</v>
      </c>
    </row>
    <row r="14" ht="12.75">
      <c r="H14" s="51" t="s">
        <v>222</v>
      </c>
    </row>
    <row r="16" spans="1:8" ht="29.25" customHeight="1">
      <c r="A16" s="179" t="s">
        <v>160</v>
      </c>
      <c r="B16" s="179"/>
      <c r="C16" s="179"/>
      <c r="D16" s="179"/>
      <c r="E16" s="179"/>
      <c r="F16" s="179"/>
      <c r="G16" s="179"/>
      <c r="H16" s="179"/>
    </row>
    <row r="17" ht="12.75">
      <c r="H17" s="51" t="s">
        <v>56</v>
      </c>
    </row>
    <row r="18" spans="1:8" s="70" customFormat="1" ht="12.75">
      <c r="A18" s="122" t="s">
        <v>27</v>
      </c>
      <c r="B18" s="122"/>
      <c r="C18" s="122"/>
      <c r="D18" s="122"/>
      <c r="E18" s="122"/>
      <c r="F18" s="68" t="s">
        <v>28</v>
      </c>
      <c r="G18" s="68" t="s">
        <v>29</v>
      </c>
      <c r="H18" s="8" t="s">
        <v>161</v>
      </c>
    </row>
    <row r="19" spans="1:8" s="70" customFormat="1" ht="12.75">
      <c r="A19" s="180">
        <v>1</v>
      </c>
      <c r="B19" s="180"/>
      <c r="C19" s="180"/>
      <c r="D19" s="180"/>
      <c r="E19" s="180"/>
      <c r="F19" s="16">
        <v>2</v>
      </c>
      <c r="G19" s="16">
        <v>3</v>
      </c>
      <c r="H19" s="16">
        <v>4</v>
      </c>
    </row>
    <row r="20" spans="1:8" ht="15.75" customHeight="1">
      <c r="A20" s="138" t="s">
        <v>30</v>
      </c>
      <c r="B20" s="139"/>
      <c r="C20" s="139"/>
      <c r="D20" s="139"/>
      <c r="E20" s="140"/>
      <c r="F20" s="11" t="s">
        <v>31</v>
      </c>
      <c r="G20" s="12"/>
      <c r="H20" s="52">
        <f>H22+H23+H27+H32+H33</f>
        <v>5122.599999999999</v>
      </c>
    </row>
    <row r="21" spans="1:8" ht="10.5" customHeight="1" hidden="1">
      <c r="A21" s="152" t="s">
        <v>32</v>
      </c>
      <c r="B21" s="153"/>
      <c r="C21" s="153"/>
      <c r="D21" s="153"/>
      <c r="E21" s="154"/>
      <c r="F21" s="12" t="s">
        <v>31</v>
      </c>
      <c r="G21" s="12" t="s">
        <v>33</v>
      </c>
      <c r="H21" s="53">
        <v>0</v>
      </c>
    </row>
    <row r="22" spans="1:8" ht="28.5" customHeight="1">
      <c r="A22" s="173" t="s">
        <v>34</v>
      </c>
      <c r="B22" s="177"/>
      <c r="C22" s="177"/>
      <c r="D22" s="177"/>
      <c r="E22" s="178"/>
      <c r="F22" s="12" t="s">
        <v>31</v>
      </c>
      <c r="G22" s="12" t="s">
        <v>35</v>
      </c>
      <c r="H22" s="53">
        <v>832</v>
      </c>
    </row>
    <row r="23" spans="1:11" ht="40.5" customHeight="1">
      <c r="A23" s="172" t="s">
        <v>162</v>
      </c>
      <c r="B23" s="172"/>
      <c r="C23" s="172"/>
      <c r="D23" s="172"/>
      <c r="E23" s="172"/>
      <c r="F23" s="12" t="s">
        <v>31</v>
      </c>
      <c r="G23" s="12" t="s">
        <v>36</v>
      </c>
      <c r="H23" s="53">
        <f>3739.9-13.4+135+200.6-107.3+20+150-20</f>
        <v>4104.799999999999</v>
      </c>
      <c r="K23" s="14"/>
    </row>
    <row r="24" spans="1:8" ht="16.5" customHeight="1">
      <c r="A24" s="166" t="s">
        <v>199</v>
      </c>
      <c r="B24" s="167"/>
      <c r="C24" s="167"/>
      <c r="D24" s="167"/>
      <c r="E24" s="168"/>
      <c r="F24" s="72"/>
      <c r="G24" s="72"/>
      <c r="H24" s="73"/>
    </row>
    <row r="25" spans="1:8" ht="14.25" customHeight="1">
      <c r="A25" s="166" t="s">
        <v>115</v>
      </c>
      <c r="B25" s="177"/>
      <c r="C25" s="177"/>
      <c r="D25" s="177"/>
      <c r="E25" s="178"/>
      <c r="F25" s="72" t="s">
        <v>31</v>
      </c>
      <c r="G25" s="72" t="s">
        <v>36</v>
      </c>
      <c r="H25" s="73">
        <f>H26</f>
        <v>24.1</v>
      </c>
    </row>
    <row r="26" spans="1:8" ht="27.75" customHeight="1">
      <c r="A26" s="166" t="s">
        <v>201</v>
      </c>
      <c r="B26" s="177"/>
      <c r="C26" s="177"/>
      <c r="D26" s="177"/>
      <c r="E26" s="178"/>
      <c r="F26" s="72" t="s">
        <v>31</v>
      </c>
      <c r="G26" s="72" t="s">
        <v>36</v>
      </c>
      <c r="H26" s="73">
        <v>24.1</v>
      </c>
    </row>
    <row r="27" spans="1:8" ht="26.25" customHeight="1">
      <c r="A27" s="173" t="s">
        <v>113</v>
      </c>
      <c r="B27" s="177"/>
      <c r="C27" s="177"/>
      <c r="D27" s="177"/>
      <c r="E27" s="178"/>
      <c r="F27" s="12" t="s">
        <v>31</v>
      </c>
      <c r="G27" s="12" t="s">
        <v>68</v>
      </c>
      <c r="H27" s="53">
        <f>285-135</f>
        <v>150</v>
      </c>
    </row>
    <row r="28" spans="1:8" ht="16.5" customHeight="1">
      <c r="A28" s="166" t="s">
        <v>199</v>
      </c>
      <c r="B28" s="167"/>
      <c r="C28" s="167"/>
      <c r="D28" s="167"/>
      <c r="E28" s="168"/>
      <c r="F28" s="12"/>
      <c r="G28" s="12"/>
      <c r="H28" s="53"/>
    </row>
    <row r="29" spans="1:8" ht="15.75" customHeight="1">
      <c r="A29" s="166" t="s">
        <v>115</v>
      </c>
      <c r="B29" s="167"/>
      <c r="C29" s="167"/>
      <c r="D29" s="167"/>
      <c r="E29" s="168"/>
      <c r="F29" s="72" t="s">
        <v>31</v>
      </c>
      <c r="G29" s="72" t="s">
        <v>68</v>
      </c>
      <c r="H29" s="73">
        <f>H30+H31</f>
        <v>150</v>
      </c>
    </row>
    <row r="30" spans="1:8" ht="66" customHeight="1" hidden="1">
      <c r="A30" s="181" t="s">
        <v>163</v>
      </c>
      <c r="B30" s="182"/>
      <c r="C30" s="182"/>
      <c r="D30" s="182"/>
      <c r="E30" s="183"/>
      <c r="F30" s="72" t="s">
        <v>31</v>
      </c>
      <c r="G30" s="72" t="s">
        <v>68</v>
      </c>
      <c r="H30" s="73"/>
    </row>
    <row r="31" spans="1:8" ht="42.75" customHeight="1">
      <c r="A31" s="181" t="s">
        <v>117</v>
      </c>
      <c r="B31" s="184"/>
      <c r="C31" s="184"/>
      <c r="D31" s="184"/>
      <c r="E31" s="185"/>
      <c r="F31" s="72" t="s">
        <v>31</v>
      </c>
      <c r="G31" s="72" t="s">
        <v>68</v>
      </c>
      <c r="H31" s="73">
        <v>150</v>
      </c>
    </row>
    <row r="32" spans="1:8" ht="12.75" customHeight="1">
      <c r="A32" s="173" t="s">
        <v>37</v>
      </c>
      <c r="B32" s="174"/>
      <c r="C32" s="174"/>
      <c r="D32" s="174"/>
      <c r="E32" s="175"/>
      <c r="F32" s="12" t="s">
        <v>31</v>
      </c>
      <c r="G32" s="12" t="s">
        <v>38</v>
      </c>
      <c r="H32" s="53">
        <v>10</v>
      </c>
    </row>
    <row r="33" spans="1:9" ht="20.25" customHeight="1">
      <c r="A33" s="172" t="s">
        <v>39</v>
      </c>
      <c r="B33" s="172"/>
      <c r="C33" s="172"/>
      <c r="D33" s="172"/>
      <c r="E33" s="172"/>
      <c r="F33" s="12" t="s">
        <v>31</v>
      </c>
      <c r="G33" s="12" t="s">
        <v>40</v>
      </c>
      <c r="H33" s="58">
        <f>3.4+11+11.4</f>
        <v>25.8</v>
      </c>
      <c r="I33" s="79"/>
    </row>
    <row r="34" spans="1:10" ht="18" customHeight="1">
      <c r="A34" s="163" t="s">
        <v>41</v>
      </c>
      <c r="B34" s="164"/>
      <c r="C34" s="164"/>
      <c r="D34" s="164"/>
      <c r="E34" s="165"/>
      <c r="F34" s="11" t="s">
        <v>35</v>
      </c>
      <c r="G34" s="12"/>
      <c r="H34" s="59">
        <f>H35</f>
        <v>193.5</v>
      </c>
      <c r="I34" s="5"/>
      <c r="J34" s="5"/>
    </row>
    <row r="35" spans="1:10" ht="15.75" customHeight="1">
      <c r="A35" s="176" t="s">
        <v>103</v>
      </c>
      <c r="B35" s="176"/>
      <c r="C35" s="176"/>
      <c r="D35" s="176"/>
      <c r="E35" s="176"/>
      <c r="F35" s="12" t="s">
        <v>35</v>
      </c>
      <c r="G35" s="12" t="s">
        <v>33</v>
      </c>
      <c r="H35" s="47">
        <v>193.5</v>
      </c>
      <c r="I35" s="5"/>
      <c r="J35" s="5"/>
    </row>
    <row r="36" spans="1:8" ht="17.25" customHeight="1">
      <c r="A36" s="163" t="s">
        <v>42</v>
      </c>
      <c r="B36" s="164"/>
      <c r="C36" s="164"/>
      <c r="D36" s="164"/>
      <c r="E36" s="165"/>
      <c r="F36" s="11" t="s">
        <v>33</v>
      </c>
      <c r="G36" s="12"/>
      <c r="H36" s="60">
        <f>H37</f>
        <v>111.4</v>
      </c>
    </row>
    <row r="37" spans="1:8" ht="12.75" customHeight="1">
      <c r="A37" s="176" t="s">
        <v>44</v>
      </c>
      <c r="B37" s="176"/>
      <c r="C37" s="176"/>
      <c r="D37" s="176"/>
      <c r="E37" s="176"/>
      <c r="F37" s="12" t="s">
        <v>33</v>
      </c>
      <c r="G37" s="12" t="s">
        <v>45</v>
      </c>
      <c r="H37" s="58">
        <f>51.4+60</f>
        <v>111.4</v>
      </c>
    </row>
    <row r="38" spans="1:8" ht="15.75" customHeight="1">
      <c r="A38" s="163" t="s">
        <v>46</v>
      </c>
      <c r="B38" s="164"/>
      <c r="C38" s="164"/>
      <c r="D38" s="164"/>
      <c r="E38" s="165"/>
      <c r="F38" s="11" t="s">
        <v>36</v>
      </c>
      <c r="G38" s="12"/>
      <c r="H38" s="60">
        <f>H39</f>
        <v>1387.5</v>
      </c>
    </row>
    <row r="39" spans="1:8" ht="12.75" customHeight="1">
      <c r="A39" s="152" t="s">
        <v>47</v>
      </c>
      <c r="B39" s="153"/>
      <c r="C39" s="153"/>
      <c r="D39" s="153"/>
      <c r="E39" s="154"/>
      <c r="F39" s="12" t="s">
        <v>36</v>
      </c>
      <c r="G39" s="12" t="s">
        <v>43</v>
      </c>
      <c r="H39" s="58">
        <f>1028+260.5+99</f>
        <v>1387.5</v>
      </c>
    </row>
    <row r="40" spans="1:8" ht="15.75" customHeight="1" hidden="1">
      <c r="A40" s="166" t="s">
        <v>199</v>
      </c>
      <c r="B40" s="167"/>
      <c r="C40" s="167"/>
      <c r="D40" s="167"/>
      <c r="E40" s="168"/>
      <c r="F40" s="12"/>
      <c r="G40" s="12"/>
      <c r="H40" s="58"/>
    </row>
    <row r="41" spans="1:8" ht="12.75" customHeight="1" hidden="1">
      <c r="A41" s="166" t="s">
        <v>115</v>
      </c>
      <c r="B41" s="167"/>
      <c r="C41" s="167"/>
      <c r="D41" s="167"/>
      <c r="E41" s="168"/>
      <c r="F41" s="72" t="s">
        <v>36</v>
      </c>
      <c r="G41" s="72" t="s">
        <v>43</v>
      </c>
      <c r="H41" s="74"/>
    </row>
    <row r="42" spans="1:8" ht="56.25" customHeight="1" hidden="1">
      <c r="A42" s="166" t="s">
        <v>114</v>
      </c>
      <c r="B42" s="167"/>
      <c r="C42" s="167"/>
      <c r="D42" s="167"/>
      <c r="E42" s="168"/>
      <c r="F42" s="72" t="s">
        <v>36</v>
      </c>
      <c r="G42" s="72" t="s">
        <v>43</v>
      </c>
      <c r="H42" s="74"/>
    </row>
    <row r="43" spans="1:8" ht="12.75" customHeight="1">
      <c r="A43" s="163" t="s">
        <v>48</v>
      </c>
      <c r="B43" s="164"/>
      <c r="C43" s="164"/>
      <c r="D43" s="164"/>
      <c r="E43" s="165"/>
      <c r="F43" s="11" t="s">
        <v>49</v>
      </c>
      <c r="G43" s="12"/>
      <c r="H43" s="60">
        <f>H44+H45+H46</f>
        <v>3239</v>
      </c>
    </row>
    <row r="44" spans="1:8" ht="12.75" customHeight="1">
      <c r="A44" s="152" t="s">
        <v>226</v>
      </c>
      <c r="B44" s="153"/>
      <c r="C44" s="153"/>
      <c r="D44" s="153"/>
      <c r="E44" s="154"/>
      <c r="F44" s="11" t="s">
        <v>49</v>
      </c>
      <c r="G44" s="12" t="s">
        <v>31</v>
      </c>
      <c r="H44" s="58">
        <v>120</v>
      </c>
    </row>
    <row r="45" spans="1:8" ht="12.75" customHeight="1">
      <c r="A45" s="152" t="s">
        <v>225</v>
      </c>
      <c r="B45" s="153"/>
      <c r="C45" s="153"/>
      <c r="D45" s="153"/>
      <c r="E45" s="154"/>
      <c r="F45" s="12" t="s">
        <v>49</v>
      </c>
      <c r="G45" s="12" t="s">
        <v>35</v>
      </c>
      <c r="H45" s="58">
        <f>'6 расх.по целевым 15 '!J88</f>
        <v>568.8</v>
      </c>
    </row>
    <row r="46" spans="1:8" ht="15" customHeight="1">
      <c r="A46" s="176" t="s">
        <v>50</v>
      </c>
      <c r="B46" s="176"/>
      <c r="C46" s="176"/>
      <c r="D46" s="176"/>
      <c r="E46" s="176"/>
      <c r="F46" s="12" t="s">
        <v>49</v>
      </c>
      <c r="G46" s="12" t="s">
        <v>33</v>
      </c>
      <c r="H46" s="58">
        <f>2645.2-95</f>
        <v>2550.2</v>
      </c>
    </row>
    <row r="47" spans="1:8" ht="12.75" customHeight="1" hidden="1">
      <c r="A47" s="156"/>
      <c r="B47" s="159"/>
      <c r="C47" s="159"/>
      <c r="D47" s="159"/>
      <c r="E47" s="160"/>
      <c r="F47" s="12"/>
      <c r="G47" s="12"/>
      <c r="H47" s="58"/>
    </row>
    <row r="48" spans="1:8" ht="0.75" customHeight="1" hidden="1">
      <c r="A48" s="166"/>
      <c r="B48" s="167"/>
      <c r="C48" s="167"/>
      <c r="D48" s="167"/>
      <c r="E48" s="168"/>
      <c r="F48" s="72"/>
      <c r="G48" s="72"/>
      <c r="H48" s="74"/>
    </row>
    <row r="49" spans="1:8" ht="12.75" customHeight="1">
      <c r="A49" s="163" t="s">
        <v>107</v>
      </c>
      <c r="B49" s="164"/>
      <c r="C49" s="164"/>
      <c r="D49" s="164"/>
      <c r="E49" s="165"/>
      <c r="F49" s="11" t="s">
        <v>67</v>
      </c>
      <c r="G49" s="12"/>
      <c r="H49" s="60">
        <f>H50</f>
        <v>1349.4</v>
      </c>
    </row>
    <row r="50" spans="1:8" ht="12.75" customHeight="1">
      <c r="A50" s="152" t="s">
        <v>108</v>
      </c>
      <c r="B50" s="153"/>
      <c r="C50" s="153"/>
      <c r="D50" s="153"/>
      <c r="E50" s="154"/>
      <c r="F50" s="12" t="s">
        <v>67</v>
      </c>
      <c r="G50" s="12" t="s">
        <v>31</v>
      </c>
      <c r="H50" s="58">
        <v>1349.4</v>
      </c>
    </row>
    <row r="51" spans="1:8" ht="12.75" customHeight="1">
      <c r="A51" s="166" t="s">
        <v>199</v>
      </c>
      <c r="B51" s="167"/>
      <c r="C51" s="167"/>
      <c r="D51" s="167"/>
      <c r="E51" s="168"/>
      <c r="F51" s="12"/>
      <c r="G51" s="12"/>
      <c r="H51" s="58"/>
    </row>
    <row r="52" spans="1:8" ht="12.75" customHeight="1">
      <c r="A52" s="166" t="s">
        <v>115</v>
      </c>
      <c r="B52" s="177"/>
      <c r="C52" s="177"/>
      <c r="D52" s="177"/>
      <c r="E52" s="178"/>
      <c r="F52" s="72" t="s">
        <v>67</v>
      </c>
      <c r="G52" s="72" t="s">
        <v>31</v>
      </c>
      <c r="H52" s="74">
        <v>565.3</v>
      </c>
    </row>
    <row r="53" spans="1:8" ht="37.5" customHeight="1">
      <c r="A53" s="181" t="s">
        <v>132</v>
      </c>
      <c r="B53" s="184"/>
      <c r="C53" s="184"/>
      <c r="D53" s="184"/>
      <c r="E53" s="185"/>
      <c r="F53" s="72" t="s">
        <v>67</v>
      </c>
      <c r="G53" s="72" t="s">
        <v>31</v>
      </c>
      <c r="H53" s="74">
        <v>565.3</v>
      </c>
    </row>
    <row r="54" spans="1:8" ht="12.75" customHeight="1">
      <c r="A54" s="163" t="s">
        <v>53</v>
      </c>
      <c r="B54" s="164"/>
      <c r="C54" s="164"/>
      <c r="D54" s="164"/>
      <c r="E54" s="165"/>
      <c r="F54" s="11" t="s">
        <v>45</v>
      </c>
      <c r="G54" s="12"/>
      <c r="H54" s="60">
        <f>H55+H56</f>
        <v>329.4</v>
      </c>
    </row>
    <row r="55" spans="1:8" ht="13.5" customHeight="1">
      <c r="A55" s="152" t="s">
        <v>54</v>
      </c>
      <c r="B55" s="153"/>
      <c r="C55" s="153"/>
      <c r="D55" s="153"/>
      <c r="E55" s="154"/>
      <c r="F55" s="12" t="s">
        <v>45</v>
      </c>
      <c r="G55" s="12" t="s">
        <v>31</v>
      </c>
      <c r="H55" s="58">
        <f>249.4</f>
        <v>249.4</v>
      </c>
    </row>
    <row r="56" spans="1:8" ht="13.5" customHeight="1">
      <c r="A56" s="152" t="s">
        <v>187</v>
      </c>
      <c r="B56" s="161"/>
      <c r="C56" s="161"/>
      <c r="D56" s="161"/>
      <c r="E56" s="162"/>
      <c r="F56" s="12" t="s">
        <v>45</v>
      </c>
      <c r="G56" s="12" t="s">
        <v>33</v>
      </c>
      <c r="H56" s="58">
        <v>80</v>
      </c>
    </row>
    <row r="57" spans="1:10" ht="12.75" customHeight="1">
      <c r="A57" s="163" t="s">
        <v>51</v>
      </c>
      <c r="B57" s="164"/>
      <c r="C57" s="164"/>
      <c r="D57" s="164"/>
      <c r="E57" s="165"/>
      <c r="F57" s="11" t="s">
        <v>38</v>
      </c>
      <c r="G57" s="12"/>
      <c r="H57" s="60">
        <f>H58</f>
        <v>2319.1</v>
      </c>
      <c r="J57" s="14"/>
    </row>
    <row r="58" spans="1:8" ht="12.75" customHeight="1">
      <c r="A58" s="156" t="s">
        <v>52</v>
      </c>
      <c r="B58" s="157"/>
      <c r="C58" s="157"/>
      <c r="D58" s="157"/>
      <c r="E58" s="158"/>
      <c r="F58" s="12" t="s">
        <v>38</v>
      </c>
      <c r="G58" s="12" t="s">
        <v>31</v>
      </c>
      <c r="H58" s="58">
        <f>2111+208.1</f>
        <v>2319.1</v>
      </c>
    </row>
    <row r="59" spans="1:10" ht="15" customHeight="1">
      <c r="A59" s="155" t="s">
        <v>55</v>
      </c>
      <c r="B59" s="155"/>
      <c r="C59" s="155"/>
      <c r="D59" s="155"/>
      <c r="E59" s="155"/>
      <c r="F59" s="16"/>
      <c r="G59" s="16"/>
      <c r="H59" s="52">
        <f>H20+H34+H36+H38+H43+H49+H54+H57</f>
        <v>14051.9</v>
      </c>
      <c r="I59" s="17"/>
      <c r="J59" s="13"/>
    </row>
    <row r="60" spans="1:12" ht="12.75">
      <c r="A60" s="166" t="s">
        <v>199</v>
      </c>
      <c r="B60" s="167"/>
      <c r="C60" s="167"/>
      <c r="D60" s="167"/>
      <c r="E60" s="168"/>
      <c r="F60" s="36"/>
      <c r="G60" s="36"/>
      <c r="H60" s="36"/>
      <c r="K60" s="14"/>
      <c r="L60" s="14"/>
    </row>
    <row r="61" spans="1:8" ht="13.5">
      <c r="A61" s="169" t="s">
        <v>115</v>
      </c>
      <c r="B61" s="170"/>
      <c r="C61" s="170"/>
      <c r="D61" s="170"/>
      <c r="E61" s="171"/>
      <c r="F61" s="36"/>
      <c r="G61" s="36"/>
      <c r="H61" s="78">
        <f>H26+H29+H41+H52</f>
        <v>739.4</v>
      </c>
    </row>
    <row r="62" spans="1:8" ht="12.75">
      <c r="A62" s="130"/>
      <c r="B62" s="130"/>
      <c r="C62" s="130"/>
      <c r="D62" s="130"/>
      <c r="E62" s="130"/>
      <c r="F62" s="5"/>
      <c r="G62" s="5"/>
      <c r="H62" s="5"/>
    </row>
    <row r="63" spans="1:8" ht="12.75">
      <c r="A63" s="130"/>
      <c r="B63" s="130"/>
      <c r="C63" s="130"/>
      <c r="D63" s="130"/>
      <c r="E63" s="130"/>
      <c r="F63" s="5"/>
      <c r="G63" s="5"/>
      <c r="H63" s="5"/>
    </row>
    <row r="64" spans="1:8" ht="12.75">
      <c r="A64" s="130"/>
      <c r="B64" s="130"/>
      <c r="C64" s="130"/>
      <c r="D64" s="130"/>
      <c r="E64" s="130"/>
      <c r="F64" s="5"/>
      <c r="G64" s="5"/>
      <c r="H64" s="18"/>
    </row>
    <row r="65" spans="1:8" ht="12.75">
      <c r="A65" s="130"/>
      <c r="B65" s="130"/>
      <c r="C65" s="130"/>
      <c r="D65" s="130"/>
      <c r="E65" s="130"/>
      <c r="F65" s="5"/>
      <c r="G65" s="5"/>
      <c r="H65" s="5"/>
    </row>
    <row r="66" spans="1:8" ht="12.75">
      <c r="A66" s="130"/>
      <c r="B66" s="130"/>
      <c r="C66" s="130"/>
      <c r="D66" s="130"/>
      <c r="E66" s="130"/>
      <c r="F66" s="5"/>
      <c r="G66" s="5"/>
      <c r="H66" s="5"/>
    </row>
    <row r="67" spans="1:8" ht="12.75">
      <c r="A67" s="130"/>
      <c r="B67" s="130"/>
      <c r="C67" s="130"/>
      <c r="D67" s="130"/>
      <c r="E67" s="130"/>
      <c r="F67" s="5"/>
      <c r="G67" s="5"/>
      <c r="H67" s="5"/>
    </row>
    <row r="68" spans="1:8" ht="12.75">
      <c r="A68" s="130"/>
      <c r="B68" s="130"/>
      <c r="C68" s="130"/>
      <c r="D68" s="130"/>
      <c r="E68" s="130"/>
      <c r="F68" s="5"/>
      <c r="G68" s="5"/>
      <c r="H68" s="5"/>
    </row>
    <row r="69" spans="1:8" ht="12.75">
      <c r="A69" s="130"/>
      <c r="B69" s="130"/>
      <c r="C69" s="130"/>
      <c r="D69" s="130"/>
      <c r="E69" s="130"/>
      <c r="F69" s="5"/>
      <c r="G69" s="5"/>
      <c r="H69" s="5"/>
    </row>
    <row r="70" spans="1:8" ht="12.75" customHeight="1">
      <c r="A70" s="130"/>
      <c r="B70" s="130"/>
      <c r="C70" s="130"/>
      <c r="D70" s="130"/>
      <c r="E70" s="130"/>
      <c r="F70" s="5"/>
      <c r="G70" s="5"/>
      <c r="H70" s="5"/>
    </row>
    <row r="71" spans="1:8" ht="12.75">
      <c r="A71" s="130"/>
      <c r="B71" s="130"/>
      <c r="C71" s="130"/>
      <c r="D71" s="130"/>
      <c r="E71" s="130"/>
      <c r="F71" s="5"/>
      <c r="G71" s="5"/>
      <c r="H71" s="5"/>
    </row>
    <row r="72" spans="1:8" ht="12.75">
      <c r="A72" s="130"/>
      <c r="B72" s="130"/>
      <c r="C72" s="130"/>
      <c r="D72" s="130"/>
      <c r="E72" s="130"/>
      <c r="F72" s="5"/>
      <c r="G72" s="5"/>
      <c r="H72" s="5"/>
    </row>
    <row r="73" spans="1:8" ht="12.75">
      <c r="A73" s="130"/>
      <c r="B73" s="130"/>
      <c r="C73" s="130"/>
      <c r="D73" s="130"/>
      <c r="E73" s="130"/>
      <c r="F73" s="5"/>
      <c r="G73" s="5"/>
      <c r="H73" s="5"/>
    </row>
    <row r="74" spans="1:8" ht="12.75">
      <c r="A74" s="129"/>
      <c r="B74" s="129"/>
      <c r="C74" s="129"/>
      <c r="D74" s="129"/>
      <c r="E74" s="129"/>
      <c r="F74" s="5"/>
      <c r="G74" s="5"/>
      <c r="H74" s="5"/>
    </row>
    <row r="75" spans="1:8" ht="12.75" customHeight="1">
      <c r="A75" s="129"/>
      <c r="B75" s="129"/>
      <c r="C75" s="129"/>
      <c r="D75" s="129"/>
      <c r="E75" s="129"/>
      <c r="F75" s="5"/>
      <c r="G75" s="5"/>
      <c r="H75" s="5"/>
    </row>
    <row r="76" spans="1:8" ht="12.75" customHeight="1">
      <c r="A76" s="129"/>
      <c r="B76" s="129"/>
      <c r="C76" s="129"/>
      <c r="D76" s="129"/>
      <c r="E76" s="129"/>
      <c r="F76" s="5"/>
      <c r="G76" s="5"/>
      <c r="H76" s="5"/>
    </row>
    <row r="77" spans="1:8" ht="12.75" customHeight="1">
      <c r="A77" s="129"/>
      <c r="B77" s="129"/>
      <c r="C77" s="129"/>
      <c r="D77" s="129"/>
      <c r="E77" s="129"/>
      <c r="F77" s="5"/>
      <c r="G77" s="5"/>
      <c r="H77" s="5"/>
    </row>
    <row r="78" ht="12.75" customHeight="1"/>
    <row r="79" ht="12.75" customHeight="1"/>
  </sheetData>
  <sheetProtection/>
  <mergeCells count="61">
    <mergeCell ref="A37:E37"/>
    <mergeCell ref="A40:E40"/>
    <mergeCell ref="A41:E41"/>
    <mergeCell ref="A48:E48"/>
    <mergeCell ref="A42:E42"/>
    <mergeCell ref="A53:E53"/>
    <mergeCell ref="A51:E51"/>
    <mergeCell ref="A52:E52"/>
    <mergeCell ref="A38:E38"/>
    <mergeCell ref="A43:E43"/>
    <mergeCell ref="A36:E36"/>
    <mergeCell ref="A26:E26"/>
    <mergeCell ref="A28:E28"/>
    <mergeCell ref="A29:E29"/>
    <mergeCell ref="A30:E30"/>
    <mergeCell ref="A31:E31"/>
    <mergeCell ref="A22:E22"/>
    <mergeCell ref="A21:E21"/>
    <mergeCell ref="A24:E24"/>
    <mergeCell ref="A25:E25"/>
    <mergeCell ref="A16:H16"/>
    <mergeCell ref="A18:E18"/>
    <mergeCell ref="A19:E19"/>
    <mergeCell ref="A20:E20"/>
    <mergeCell ref="A60:E60"/>
    <mergeCell ref="A61:E61"/>
    <mergeCell ref="A23:E23"/>
    <mergeCell ref="A33:E33"/>
    <mergeCell ref="A34:E34"/>
    <mergeCell ref="A32:E32"/>
    <mergeCell ref="A46:E46"/>
    <mergeCell ref="A35:E35"/>
    <mergeCell ref="A27:E27"/>
    <mergeCell ref="A39:E39"/>
    <mergeCell ref="A77:E77"/>
    <mergeCell ref="A71:E71"/>
    <mergeCell ref="A72:E72"/>
    <mergeCell ref="A73:E73"/>
    <mergeCell ref="A74:E74"/>
    <mergeCell ref="A76:E76"/>
    <mergeCell ref="A75:E75"/>
    <mergeCell ref="A64:E64"/>
    <mergeCell ref="A62:E62"/>
    <mergeCell ref="A58:E58"/>
    <mergeCell ref="A47:E47"/>
    <mergeCell ref="A56:E56"/>
    <mergeCell ref="A55:E55"/>
    <mergeCell ref="A57:E57"/>
    <mergeCell ref="A49:E49"/>
    <mergeCell ref="A50:E50"/>
    <mergeCell ref="A54:E54"/>
    <mergeCell ref="A45:E45"/>
    <mergeCell ref="A44:E44"/>
    <mergeCell ref="A68:E68"/>
    <mergeCell ref="A69:E69"/>
    <mergeCell ref="A70:E70"/>
    <mergeCell ref="A59:E59"/>
    <mergeCell ref="A65:E65"/>
    <mergeCell ref="A67:E67"/>
    <mergeCell ref="A66:E66"/>
    <mergeCell ref="A63:E63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141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6.7109375" style="1" customWidth="1"/>
    <col min="2" max="2" width="5.57421875" style="1" customWidth="1"/>
    <col min="3" max="4" width="4.57421875" style="1" customWidth="1"/>
    <col min="5" max="5" width="23.00390625" style="1" customWidth="1"/>
    <col min="6" max="6" width="9.57421875" style="1" customWidth="1"/>
    <col min="7" max="7" width="9.00390625" style="1" customWidth="1"/>
    <col min="8" max="8" width="8.28125" style="1" customWidth="1"/>
    <col min="9" max="9" width="10.28125" style="1" bestFit="1" customWidth="1"/>
    <col min="10" max="10" width="10.7109375" style="1" customWidth="1"/>
    <col min="11" max="16384" width="9.140625" style="1" customWidth="1"/>
  </cols>
  <sheetData>
    <row r="1" ht="12.75">
      <c r="J1" s="51" t="s">
        <v>248</v>
      </c>
    </row>
    <row r="2" ht="12.75">
      <c r="J2" s="51" t="s">
        <v>1</v>
      </c>
    </row>
    <row r="3" ht="12.75">
      <c r="J3" s="51" t="s">
        <v>2</v>
      </c>
    </row>
    <row r="4" ht="12.75">
      <c r="J4" s="51" t="s">
        <v>256</v>
      </c>
    </row>
    <row r="6" spans="7:10" ht="12.75">
      <c r="G6" s="2"/>
      <c r="I6" s="2"/>
      <c r="J6" s="51" t="s">
        <v>72</v>
      </c>
    </row>
    <row r="7" spans="7:10" ht="12.75">
      <c r="G7" s="2"/>
      <c r="I7" s="2"/>
      <c r="J7" s="51" t="s">
        <v>1</v>
      </c>
    </row>
    <row r="8" spans="7:10" ht="12.75">
      <c r="G8" s="2"/>
      <c r="I8" s="2"/>
      <c r="J8" s="51" t="s">
        <v>2</v>
      </c>
    </row>
    <row r="9" spans="7:10" ht="12.75">
      <c r="G9" s="2"/>
      <c r="I9" s="2"/>
      <c r="J9" s="51" t="s">
        <v>142</v>
      </c>
    </row>
    <row r="10" spans="7:10" ht="12.75">
      <c r="G10" s="2"/>
      <c r="I10" s="2"/>
      <c r="J10" s="51" t="s">
        <v>148</v>
      </c>
    </row>
    <row r="11" ht="12.75">
      <c r="J11" s="51" t="s">
        <v>222</v>
      </c>
    </row>
    <row r="13" spans="1:10" ht="56.25" customHeight="1">
      <c r="A13" s="192" t="s">
        <v>144</v>
      </c>
      <c r="B13" s="192"/>
      <c r="C13" s="192"/>
      <c r="D13" s="192"/>
      <c r="E13" s="192"/>
      <c r="F13" s="192"/>
      <c r="G13" s="192"/>
      <c r="H13" s="192"/>
      <c r="I13" s="192"/>
      <c r="J13" s="193"/>
    </row>
    <row r="14" ht="12.75">
      <c r="J14" s="51" t="s">
        <v>56</v>
      </c>
    </row>
    <row r="15" spans="1:10" s="70" customFormat="1" ht="22.5">
      <c r="A15" s="122" t="s">
        <v>27</v>
      </c>
      <c r="B15" s="122"/>
      <c r="C15" s="122"/>
      <c r="D15" s="122"/>
      <c r="E15" s="122"/>
      <c r="F15" s="75" t="s">
        <v>28</v>
      </c>
      <c r="G15" s="76" t="s">
        <v>29</v>
      </c>
      <c r="H15" s="76" t="s">
        <v>73</v>
      </c>
      <c r="I15" s="76" t="s">
        <v>71</v>
      </c>
      <c r="J15" s="76" t="s">
        <v>58</v>
      </c>
    </row>
    <row r="16" spans="1:10" s="70" customFormat="1" ht="12.75">
      <c r="A16" s="180">
        <v>1</v>
      </c>
      <c r="B16" s="180"/>
      <c r="C16" s="180"/>
      <c r="D16" s="180"/>
      <c r="E16" s="180"/>
      <c r="F16" s="16">
        <v>2</v>
      </c>
      <c r="G16" s="16">
        <v>3</v>
      </c>
      <c r="H16" s="16">
        <v>4</v>
      </c>
      <c r="I16" s="16">
        <v>5</v>
      </c>
      <c r="J16" s="16">
        <v>6</v>
      </c>
    </row>
    <row r="17" spans="1:10" ht="18" customHeight="1">
      <c r="A17" s="163" t="s">
        <v>30</v>
      </c>
      <c r="B17" s="164"/>
      <c r="C17" s="164"/>
      <c r="D17" s="164"/>
      <c r="E17" s="165"/>
      <c r="F17" s="12" t="s">
        <v>31</v>
      </c>
      <c r="G17" s="12"/>
      <c r="H17" s="12"/>
      <c r="I17" s="12"/>
      <c r="J17" s="61">
        <f>J18+J25+J37+J45+J49</f>
        <v>5122.6</v>
      </c>
    </row>
    <row r="18" spans="1:10" ht="37.5" customHeight="1">
      <c r="A18" s="152" t="s">
        <v>34</v>
      </c>
      <c r="B18" s="153"/>
      <c r="C18" s="153"/>
      <c r="D18" s="153"/>
      <c r="E18" s="154"/>
      <c r="F18" s="12" t="s">
        <v>31</v>
      </c>
      <c r="G18" s="12" t="s">
        <v>35</v>
      </c>
      <c r="H18" s="12"/>
      <c r="I18" s="12"/>
      <c r="J18" s="61">
        <f>J19+J23</f>
        <v>832</v>
      </c>
    </row>
    <row r="19" spans="1:10" ht="23.25" customHeight="1">
      <c r="A19" s="156" t="s">
        <v>74</v>
      </c>
      <c r="B19" s="157"/>
      <c r="C19" s="157"/>
      <c r="D19" s="157"/>
      <c r="E19" s="158"/>
      <c r="F19" s="12" t="s">
        <v>31</v>
      </c>
      <c r="G19" s="12" t="s">
        <v>35</v>
      </c>
      <c r="H19" s="12" t="s">
        <v>75</v>
      </c>
      <c r="I19" s="12"/>
      <c r="J19" s="61">
        <f>J20</f>
        <v>832</v>
      </c>
    </row>
    <row r="20" spans="1:10" ht="21" customHeight="1">
      <c r="A20" s="156" t="s">
        <v>76</v>
      </c>
      <c r="B20" s="157"/>
      <c r="C20" s="157"/>
      <c r="D20" s="157"/>
      <c r="E20" s="158"/>
      <c r="F20" s="12" t="s">
        <v>31</v>
      </c>
      <c r="G20" s="12" t="s">
        <v>35</v>
      </c>
      <c r="H20" s="12" t="s">
        <v>203</v>
      </c>
      <c r="I20" s="12"/>
      <c r="J20" s="61">
        <f>J21</f>
        <v>832</v>
      </c>
    </row>
    <row r="21" spans="1:10" ht="28.5" customHeight="1">
      <c r="A21" s="152" t="s">
        <v>77</v>
      </c>
      <c r="B21" s="153"/>
      <c r="C21" s="153"/>
      <c r="D21" s="153"/>
      <c r="E21" s="154"/>
      <c r="F21" s="12" t="s">
        <v>31</v>
      </c>
      <c r="G21" s="12" t="s">
        <v>35</v>
      </c>
      <c r="H21" s="12" t="s">
        <v>204</v>
      </c>
      <c r="I21" s="12"/>
      <c r="J21" s="61">
        <f>J22</f>
        <v>832</v>
      </c>
    </row>
    <row r="22" spans="1:10" ht="27.75" customHeight="1">
      <c r="A22" s="152" t="s">
        <v>110</v>
      </c>
      <c r="B22" s="153"/>
      <c r="C22" s="153"/>
      <c r="D22" s="153"/>
      <c r="E22" s="154"/>
      <c r="F22" s="12" t="s">
        <v>31</v>
      </c>
      <c r="G22" s="12" t="s">
        <v>35</v>
      </c>
      <c r="H22" s="12" t="s">
        <v>204</v>
      </c>
      <c r="I22" s="12" t="s">
        <v>78</v>
      </c>
      <c r="J22" s="61">
        <f>752+80</f>
        <v>832</v>
      </c>
    </row>
    <row r="23" spans="1:10" ht="1.5" customHeight="1" hidden="1">
      <c r="A23" s="173" t="s">
        <v>200</v>
      </c>
      <c r="B23" s="177"/>
      <c r="C23" s="177"/>
      <c r="D23" s="177"/>
      <c r="E23" s="178"/>
      <c r="F23" s="12" t="s">
        <v>31</v>
      </c>
      <c r="G23" s="12" t="s">
        <v>35</v>
      </c>
      <c r="H23" s="12" t="s">
        <v>205</v>
      </c>
      <c r="I23" s="12"/>
      <c r="J23" s="61">
        <f>J24</f>
        <v>0</v>
      </c>
    </row>
    <row r="24" spans="1:10" ht="28.5" customHeight="1" hidden="1">
      <c r="A24" s="152" t="s">
        <v>110</v>
      </c>
      <c r="B24" s="153"/>
      <c r="C24" s="153"/>
      <c r="D24" s="153"/>
      <c r="E24" s="154"/>
      <c r="F24" s="12" t="s">
        <v>31</v>
      </c>
      <c r="G24" s="12" t="s">
        <v>35</v>
      </c>
      <c r="H24" s="12" t="s">
        <v>205</v>
      </c>
      <c r="I24" s="12" t="s">
        <v>78</v>
      </c>
      <c r="J24" s="61"/>
    </row>
    <row r="25" spans="1:10" ht="60" customHeight="1">
      <c r="A25" s="176" t="s">
        <v>162</v>
      </c>
      <c r="B25" s="176"/>
      <c r="C25" s="176"/>
      <c r="D25" s="176"/>
      <c r="E25" s="176"/>
      <c r="F25" s="12" t="s">
        <v>31</v>
      </c>
      <c r="G25" s="12" t="s">
        <v>36</v>
      </c>
      <c r="H25" s="12"/>
      <c r="I25" s="12"/>
      <c r="J25" s="61">
        <f>J26+J30+J35</f>
        <v>4104.8</v>
      </c>
    </row>
    <row r="26" spans="1:10" ht="22.5" customHeight="1">
      <c r="A26" s="202" t="s">
        <v>115</v>
      </c>
      <c r="B26" s="203"/>
      <c r="C26" s="203"/>
      <c r="D26" s="203"/>
      <c r="E26" s="204"/>
      <c r="F26" s="12" t="s">
        <v>31</v>
      </c>
      <c r="G26" s="12" t="s">
        <v>36</v>
      </c>
      <c r="H26" s="12" t="s">
        <v>116</v>
      </c>
      <c r="I26" s="12"/>
      <c r="J26" s="61">
        <f>J28</f>
        <v>24.1</v>
      </c>
    </row>
    <row r="27" spans="1:10" ht="30" customHeight="1">
      <c r="A27" s="173" t="s">
        <v>201</v>
      </c>
      <c r="B27" s="177"/>
      <c r="C27" s="177"/>
      <c r="D27" s="177"/>
      <c r="E27" s="178"/>
      <c r="F27" s="12" t="s">
        <v>31</v>
      </c>
      <c r="G27" s="12" t="s">
        <v>36</v>
      </c>
      <c r="H27" s="12" t="s">
        <v>209</v>
      </c>
      <c r="I27" s="12"/>
      <c r="J27" s="61">
        <f>J28</f>
        <v>24.1</v>
      </c>
    </row>
    <row r="28" spans="1:10" ht="41.25" customHeight="1">
      <c r="A28" s="173" t="s">
        <v>202</v>
      </c>
      <c r="B28" s="177"/>
      <c r="C28" s="177"/>
      <c r="D28" s="177"/>
      <c r="E28" s="178"/>
      <c r="F28" s="12" t="s">
        <v>31</v>
      </c>
      <c r="G28" s="12" t="s">
        <v>36</v>
      </c>
      <c r="H28" s="64" t="s">
        <v>174</v>
      </c>
      <c r="I28" s="12"/>
      <c r="J28" s="61">
        <f>J29</f>
        <v>24.1</v>
      </c>
    </row>
    <row r="29" spans="1:10" ht="18" customHeight="1">
      <c r="A29" s="152" t="s">
        <v>61</v>
      </c>
      <c r="B29" s="153"/>
      <c r="C29" s="153"/>
      <c r="D29" s="153"/>
      <c r="E29" s="154"/>
      <c r="F29" s="12" t="s">
        <v>31</v>
      </c>
      <c r="G29" s="12" t="s">
        <v>36</v>
      </c>
      <c r="H29" s="64" t="s">
        <v>174</v>
      </c>
      <c r="I29" s="12" t="s">
        <v>99</v>
      </c>
      <c r="J29" s="61">
        <v>24.1</v>
      </c>
    </row>
    <row r="30" spans="1:10" ht="27" customHeight="1">
      <c r="A30" s="152" t="s">
        <v>74</v>
      </c>
      <c r="B30" s="153"/>
      <c r="C30" s="153"/>
      <c r="D30" s="153"/>
      <c r="E30" s="154"/>
      <c r="F30" s="12" t="s">
        <v>31</v>
      </c>
      <c r="G30" s="12" t="s">
        <v>36</v>
      </c>
      <c r="H30" s="12" t="s">
        <v>75</v>
      </c>
      <c r="I30" s="12"/>
      <c r="J30" s="61">
        <f>J31</f>
        <v>3430.1</v>
      </c>
    </row>
    <row r="31" spans="1:10" ht="24.75" customHeight="1">
      <c r="A31" s="156" t="s">
        <v>77</v>
      </c>
      <c r="B31" s="157"/>
      <c r="C31" s="157"/>
      <c r="D31" s="157"/>
      <c r="E31" s="158"/>
      <c r="F31" s="12" t="s">
        <v>31</v>
      </c>
      <c r="G31" s="12" t="s">
        <v>36</v>
      </c>
      <c r="H31" s="12" t="s">
        <v>79</v>
      </c>
      <c r="I31" s="12"/>
      <c r="J31" s="61">
        <f>J32+J33+J34</f>
        <v>3430.1</v>
      </c>
    </row>
    <row r="32" spans="1:10" ht="29.25" customHeight="1">
      <c r="A32" s="152" t="s">
        <v>110</v>
      </c>
      <c r="B32" s="153"/>
      <c r="C32" s="153"/>
      <c r="D32" s="153"/>
      <c r="E32" s="154"/>
      <c r="F32" s="12" t="s">
        <v>31</v>
      </c>
      <c r="G32" s="12" t="s">
        <v>36</v>
      </c>
      <c r="H32" s="12" t="s">
        <v>79</v>
      </c>
      <c r="I32" s="12" t="s">
        <v>78</v>
      </c>
      <c r="J32" s="61">
        <v>1874</v>
      </c>
    </row>
    <row r="33" spans="1:10" ht="39" customHeight="1">
      <c r="A33" s="152" t="s">
        <v>109</v>
      </c>
      <c r="B33" s="153"/>
      <c r="C33" s="153"/>
      <c r="D33" s="153"/>
      <c r="E33" s="154"/>
      <c r="F33" s="12" t="s">
        <v>31</v>
      </c>
      <c r="G33" s="12" t="s">
        <v>36</v>
      </c>
      <c r="H33" s="12" t="s">
        <v>79</v>
      </c>
      <c r="I33" s="12" t="s">
        <v>80</v>
      </c>
      <c r="J33" s="61">
        <f>926.1-13.4+328.4+135+150</f>
        <v>1526.1</v>
      </c>
    </row>
    <row r="34" spans="1:10" ht="15.75" customHeight="1">
      <c r="A34" s="152" t="s">
        <v>81</v>
      </c>
      <c r="B34" s="153"/>
      <c r="C34" s="153"/>
      <c r="D34" s="153"/>
      <c r="E34" s="154"/>
      <c r="F34" s="12" t="s">
        <v>31</v>
      </c>
      <c r="G34" s="12" t="s">
        <v>36</v>
      </c>
      <c r="H34" s="12" t="s">
        <v>79</v>
      </c>
      <c r="I34" s="12" t="s">
        <v>82</v>
      </c>
      <c r="J34" s="61">
        <v>30</v>
      </c>
    </row>
    <row r="35" spans="1:10" ht="45" customHeight="1">
      <c r="A35" s="173" t="s">
        <v>200</v>
      </c>
      <c r="B35" s="177"/>
      <c r="C35" s="177"/>
      <c r="D35" s="177"/>
      <c r="E35" s="178"/>
      <c r="F35" s="12" t="s">
        <v>31</v>
      </c>
      <c r="G35" s="12" t="s">
        <v>36</v>
      </c>
      <c r="H35" s="12" t="s">
        <v>139</v>
      </c>
      <c r="I35" s="12"/>
      <c r="J35" s="61">
        <f>J36</f>
        <v>650.6</v>
      </c>
    </row>
    <row r="36" spans="1:10" ht="28.5" customHeight="1">
      <c r="A36" s="152" t="s">
        <v>110</v>
      </c>
      <c r="B36" s="153"/>
      <c r="C36" s="153"/>
      <c r="D36" s="153"/>
      <c r="E36" s="154"/>
      <c r="F36" s="12" t="s">
        <v>31</v>
      </c>
      <c r="G36" s="12" t="s">
        <v>36</v>
      </c>
      <c r="H36" s="12" t="s">
        <v>139</v>
      </c>
      <c r="I36" s="12" t="s">
        <v>78</v>
      </c>
      <c r="J36" s="61">
        <v>650.6</v>
      </c>
    </row>
    <row r="37" spans="1:10" ht="39.75" customHeight="1">
      <c r="A37" s="152" t="s">
        <v>113</v>
      </c>
      <c r="B37" s="153"/>
      <c r="C37" s="153"/>
      <c r="D37" s="153"/>
      <c r="E37" s="154"/>
      <c r="F37" s="12" t="s">
        <v>31</v>
      </c>
      <c r="G37" s="12" t="s">
        <v>68</v>
      </c>
      <c r="H37" s="12"/>
      <c r="I37" s="12"/>
      <c r="J37" s="61">
        <f>J38+J42</f>
        <v>150</v>
      </c>
    </row>
    <row r="38" spans="1:10" ht="18" customHeight="1" hidden="1">
      <c r="A38" s="202" t="s">
        <v>115</v>
      </c>
      <c r="B38" s="203"/>
      <c r="C38" s="203"/>
      <c r="D38" s="203"/>
      <c r="E38" s="204"/>
      <c r="F38" s="48" t="s">
        <v>31</v>
      </c>
      <c r="G38" s="48" t="s">
        <v>68</v>
      </c>
      <c r="H38" s="12" t="s">
        <v>116</v>
      </c>
      <c r="I38" s="12"/>
      <c r="J38" s="61">
        <f>J39</f>
        <v>0</v>
      </c>
    </row>
    <row r="39" spans="1:10" ht="42" customHeight="1" hidden="1">
      <c r="A39" s="173" t="s">
        <v>202</v>
      </c>
      <c r="B39" s="177"/>
      <c r="C39" s="177"/>
      <c r="D39" s="177"/>
      <c r="E39" s="178"/>
      <c r="F39" s="48" t="s">
        <v>31</v>
      </c>
      <c r="G39" s="48" t="s">
        <v>68</v>
      </c>
      <c r="H39" s="12" t="s">
        <v>206</v>
      </c>
      <c r="I39" s="12"/>
      <c r="J39" s="61">
        <f>J40</f>
        <v>0</v>
      </c>
    </row>
    <row r="40" spans="1:10" ht="87" customHeight="1" hidden="1">
      <c r="A40" s="152" t="s">
        <v>163</v>
      </c>
      <c r="B40" s="161"/>
      <c r="C40" s="161"/>
      <c r="D40" s="161"/>
      <c r="E40" s="162"/>
      <c r="F40" s="12" t="s">
        <v>31</v>
      </c>
      <c r="G40" s="12" t="s">
        <v>68</v>
      </c>
      <c r="H40" s="64" t="s">
        <v>172</v>
      </c>
      <c r="I40" s="12"/>
      <c r="J40" s="61">
        <f>J41</f>
        <v>0</v>
      </c>
    </row>
    <row r="41" spans="1:10" ht="18" customHeight="1" hidden="1">
      <c r="A41" s="152" t="s">
        <v>61</v>
      </c>
      <c r="B41" s="153"/>
      <c r="C41" s="153"/>
      <c r="D41" s="153"/>
      <c r="E41" s="154"/>
      <c r="F41" s="12" t="s">
        <v>31</v>
      </c>
      <c r="G41" s="12" t="s">
        <v>68</v>
      </c>
      <c r="H41" s="64" t="s">
        <v>172</v>
      </c>
      <c r="I41" s="12" t="s">
        <v>99</v>
      </c>
      <c r="J41" s="61"/>
    </row>
    <row r="42" spans="1:10" ht="40.5" customHeight="1">
      <c r="A42" s="173" t="s">
        <v>202</v>
      </c>
      <c r="B42" s="177"/>
      <c r="C42" s="177"/>
      <c r="D42" s="177"/>
      <c r="E42" s="178"/>
      <c r="F42" s="12" t="s">
        <v>31</v>
      </c>
      <c r="G42" s="12" t="s">
        <v>68</v>
      </c>
      <c r="H42" s="64" t="s">
        <v>207</v>
      </c>
      <c r="I42" s="12"/>
      <c r="J42" s="61">
        <f>J43</f>
        <v>150</v>
      </c>
    </row>
    <row r="43" spans="1:10" ht="41.25" customHeight="1">
      <c r="A43" s="152" t="s">
        <v>117</v>
      </c>
      <c r="B43" s="153"/>
      <c r="C43" s="153"/>
      <c r="D43" s="153"/>
      <c r="E43" s="154"/>
      <c r="F43" s="12" t="s">
        <v>31</v>
      </c>
      <c r="G43" s="12" t="s">
        <v>68</v>
      </c>
      <c r="H43" s="64" t="s">
        <v>173</v>
      </c>
      <c r="I43" s="12"/>
      <c r="J43" s="61">
        <f>J44</f>
        <v>150</v>
      </c>
    </row>
    <row r="44" spans="1:10" ht="18" customHeight="1">
      <c r="A44" s="152" t="s">
        <v>61</v>
      </c>
      <c r="B44" s="153"/>
      <c r="C44" s="153"/>
      <c r="D44" s="153"/>
      <c r="E44" s="154"/>
      <c r="F44" s="12" t="s">
        <v>31</v>
      </c>
      <c r="G44" s="12" t="s">
        <v>68</v>
      </c>
      <c r="H44" s="64" t="s">
        <v>173</v>
      </c>
      <c r="I44" s="12" t="s">
        <v>99</v>
      </c>
      <c r="J44" s="61">
        <v>150</v>
      </c>
    </row>
    <row r="45" spans="1:10" ht="15.75" customHeight="1">
      <c r="A45" s="156" t="s">
        <v>37</v>
      </c>
      <c r="B45" s="157"/>
      <c r="C45" s="157"/>
      <c r="D45" s="157"/>
      <c r="E45" s="158"/>
      <c r="F45" s="12" t="s">
        <v>31</v>
      </c>
      <c r="G45" s="12" t="s">
        <v>38</v>
      </c>
      <c r="H45" s="12"/>
      <c r="I45" s="12"/>
      <c r="J45" s="61">
        <f>J47</f>
        <v>10</v>
      </c>
    </row>
    <row r="46" spans="1:10" ht="20.25" customHeight="1">
      <c r="A46" s="156" t="s">
        <v>83</v>
      </c>
      <c r="B46" s="157"/>
      <c r="C46" s="157"/>
      <c r="D46" s="157"/>
      <c r="E46" s="158"/>
      <c r="F46" s="12" t="s">
        <v>31</v>
      </c>
      <c r="G46" s="12" t="s">
        <v>38</v>
      </c>
      <c r="H46" s="12" t="s">
        <v>84</v>
      </c>
      <c r="I46" s="36"/>
      <c r="J46" s="61">
        <f>J47</f>
        <v>10</v>
      </c>
    </row>
    <row r="47" spans="1:10" ht="16.5" customHeight="1">
      <c r="A47" s="156" t="s">
        <v>85</v>
      </c>
      <c r="B47" s="157"/>
      <c r="C47" s="157"/>
      <c r="D47" s="157"/>
      <c r="E47" s="158"/>
      <c r="F47" s="12" t="s">
        <v>31</v>
      </c>
      <c r="G47" s="12" t="s">
        <v>38</v>
      </c>
      <c r="H47" s="12" t="s">
        <v>86</v>
      </c>
      <c r="I47" s="36"/>
      <c r="J47" s="61">
        <f>J48</f>
        <v>10</v>
      </c>
    </row>
    <row r="48" spans="1:10" ht="16.5" customHeight="1">
      <c r="A48" s="152" t="s">
        <v>112</v>
      </c>
      <c r="B48" s="153"/>
      <c r="C48" s="153"/>
      <c r="D48" s="153"/>
      <c r="E48" s="154"/>
      <c r="F48" s="12" t="s">
        <v>31</v>
      </c>
      <c r="G48" s="12" t="s">
        <v>38</v>
      </c>
      <c r="H48" s="12" t="s">
        <v>86</v>
      </c>
      <c r="I48" s="12" t="s">
        <v>87</v>
      </c>
      <c r="J48" s="61">
        <v>10</v>
      </c>
    </row>
    <row r="49" spans="1:10" ht="15" customHeight="1">
      <c r="A49" s="156" t="s">
        <v>39</v>
      </c>
      <c r="B49" s="197"/>
      <c r="C49" s="197"/>
      <c r="D49" s="197"/>
      <c r="E49" s="198"/>
      <c r="F49" s="12" t="s">
        <v>31</v>
      </c>
      <c r="G49" s="12" t="s">
        <v>40</v>
      </c>
      <c r="H49" s="37"/>
      <c r="I49" s="12"/>
      <c r="J49" s="61">
        <f>J51+J53+J56+J58</f>
        <v>25.8</v>
      </c>
    </row>
    <row r="50" spans="1:10" ht="15.75" customHeight="1">
      <c r="A50" s="152" t="s">
        <v>88</v>
      </c>
      <c r="B50" s="153"/>
      <c r="C50" s="153"/>
      <c r="D50" s="153"/>
      <c r="E50" s="154"/>
      <c r="F50" s="12" t="s">
        <v>31</v>
      </c>
      <c r="G50" s="12" t="s">
        <v>40</v>
      </c>
      <c r="H50" s="12" t="s">
        <v>118</v>
      </c>
      <c r="I50" s="12"/>
      <c r="J50" s="61">
        <f>J51</f>
        <v>0.4</v>
      </c>
    </row>
    <row r="51" spans="1:10" ht="132.75" customHeight="1">
      <c r="A51" s="199" t="s">
        <v>100</v>
      </c>
      <c r="B51" s="200"/>
      <c r="C51" s="200"/>
      <c r="D51" s="200"/>
      <c r="E51" s="201"/>
      <c r="F51" s="12" t="s">
        <v>31</v>
      </c>
      <c r="G51" s="12" t="s">
        <v>40</v>
      </c>
      <c r="H51" s="12" t="s">
        <v>119</v>
      </c>
      <c r="I51" s="12"/>
      <c r="J51" s="61">
        <f>J52</f>
        <v>0.4</v>
      </c>
    </row>
    <row r="52" spans="1:10" ht="38.25" customHeight="1">
      <c r="A52" s="152" t="s">
        <v>109</v>
      </c>
      <c r="B52" s="153"/>
      <c r="C52" s="153"/>
      <c r="D52" s="153"/>
      <c r="E52" s="154"/>
      <c r="F52" s="12" t="s">
        <v>31</v>
      </c>
      <c r="G52" s="12" t="s">
        <v>40</v>
      </c>
      <c r="H52" s="12" t="s">
        <v>119</v>
      </c>
      <c r="I52" s="12" t="s">
        <v>80</v>
      </c>
      <c r="J52" s="61">
        <v>0.4</v>
      </c>
    </row>
    <row r="53" spans="1:10" ht="27.75" customHeight="1">
      <c r="A53" s="156" t="s">
        <v>120</v>
      </c>
      <c r="B53" s="159"/>
      <c r="C53" s="159"/>
      <c r="D53" s="159"/>
      <c r="E53" s="160"/>
      <c r="F53" s="12" t="s">
        <v>31</v>
      </c>
      <c r="G53" s="12" t="s">
        <v>40</v>
      </c>
      <c r="H53" s="12" t="s">
        <v>121</v>
      </c>
      <c r="I53" s="12"/>
      <c r="J53" s="61">
        <f>J54</f>
        <v>3</v>
      </c>
    </row>
    <row r="54" spans="1:10" ht="27.75" customHeight="1">
      <c r="A54" s="152" t="s">
        <v>122</v>
      </c>
      <c r="B54" s="153"/>
      <c r="C54" s="153"/>
      <c r="D54" s="153"/>
      <c r="E54" s="154"/>
      <c r="F54" s="12" t="s">
        <v>31</v>
      </c>
      <c r="G54" s="12" t="s">
        <v>40</v>
      </c>
      <c r="H54" s="12" t="s">
        <v>123</v>
      </c>
      <c r="I54" s="12"/>
      <c r="J54" s="61">
        <f>J55</f>
        <v>3</v>
      </c>
    </row>
    <row r="55" spans="1:10" ht="15.75" customHeight="1">
      <c r="A55" s="156" t="s">
        <v>81</v>
      </c>
      <c r="B55" s="157"/>
      <c r="C55" s="157"/>
      <c r="D55" s="157"/>
      <c r="E55" s="158"/>
      <c r="F55" s="12" t="s">
        <v>31</v>
      </c>
      <c r="G55" s="12" t="s">
        <v>40</v>
      </c>
      <c r="H55" s="12" t="s">
        <v>123</v>
      </c>
      <c r="I55" s="64" t="s">
        <v>82</v>
      </c>
      <c r="J55" s="61">
        <v>3</v>
      </c>
    </row>
    <row r="56" spans="1:10" ht="24" customHeight="1">
      <c r="A56" s="90" t="s">
        <v>39</v>
      </c>
      <c r="B56" s="91"/>
      <c r="C56" s="91"/>
      <c r="D56" s="91"/>
      <c r="E56" s="92"/>
      <c r="F56" s="12" t="s">
        <v>31</v>
      </c>
      <c r="G56" s="12" t="s">
        <v>40</v>
      </c>
      <c r="H56" s="12" t="s">
        <v>232</v>
      </c>
      <c r="I56" s="64"/>
      <c r="J56" s="61">
        <f>J57</f>
        <v>11</v>
      </c>
    </row>
    <row r="57" spans="1:10" ht="42" customHeight="1">
      <c r="A57" s="152" t="s">
        <v>109</v>
      </c>
      <c r="B57" s="153"/>
      <c r="C57" s="153"/>
      <c r="D57" s="153"/>
      <c r="E57" s="154"/>
      <c r="F57" s="12" t="s">
        <v>31</v>
      </c>
      <c r="G57" s="12" t="s">
        <v>40</v>
      </c>
      <c r="H57" s="12" t="s">
        <v>232</v>
      </c>
      <c r="I57" s="64" t="s">
        <v>80</v>
      </c>
      <c r="J57" s="61">
        <v>11</v>
      </c>
    </row>
    <row r="58" spans="1:10" ht="23.25" customHeight="1">
      <c r="A58" s="152" t="s">
        <v>233</v>
      </c>
      <c r="B58" s="153"/>
      <c r="C58" s="153"/>
      <c r="D58" s="153"/>
      <c r="E58" s="154"/>
      <c r="F58" s="12" t="s">
        <v>31</v>
      </c>
      <c r="G58" s="12" t="s">
        <v>40</v>
      </c>
      <c r="H58" s="12" t="s">
        <v>123</v>
      </c>
      <c r="I58" s="64"/>
      <c r="J58" s="61">
        <v>11.4</v>
      </c>
    </row>
    <row r="59" spans="1:10" ht="21" customHeight="1">
      <c r="A59" s="156" t="s">
        <v>81</v>
      </c>
      <c r="B59" s="157"/>
      <c r="C59" s="157"/>
      <c r="D59" s="157"/>
      <c r="E59" s="158"/>
      <c r="F59" s="12" t="s">
        <v>31</v>
      </c>
      <c r="G59" s="12" t="s">
        <v>40</v>
      </c>
      <c r="H59" s="12" t="s">
        <v>123</v>
      </c>
      <c r="I59" s="64" t="s">
        <v>82</v>
      </c>
      <c r="J59" s="61">
        <v>11.4</v>
      </c>
    </row>
    <row r="60" spans="1:10" ht="18.75" customHeight="1">
      <c r="A60" s="163" t="s">
        <v>41</v>
      </c>
      <c r="B60" s="164"/>
      <c r="C60" s="164"/>
      <c r="D60" s="164"/>
      <c r="E60" s="165"/>
      <c r="F60" s="12" t="s">
        <v>35</v>
      </c>
      <c r="G60" s="12"/>
      <c r="H60" s="12"/>
      <c r="I60" s="12"/>
      <c r="J60" s="62">
        <f>J61</f>
        <v>193.5</v>
      </c>
    </row>
    <row r="61" spans="1:10" ht="19.5" customHeight="1">
      <c r="A61" s="156" t="s">
        <v>103</v>
      </c>
      <c r="B61" s="157"/>
      <c r="C61" s="157"/>
      <c r="D61" s="157"/>
      <c r="E61" s="158"/>
      <c r="F61" s="12" t="s">
        <v>35</v>
      </c>
      <c r="G61" s="12" t="s">
        <v>33</v>
      </c>
      <c r="H61" s="12"/>
      <c r="I61" s="12"/>
      <c r="J61" s="62">
        <f>J62</f>
        <v>193.5</v>
      </c>
    </row>
    <row r="62" spans="1:10" ht="18.75" customHeight="1">
      <c r="A62" s="152" t="s">
        <v>88</v>
      </c>
      <c r="B62" s="153"/>
      <c r="C62" s="153"/>
      <c r="D62" s="153"/>
      <c r="E62" s="154"/>
      <c r="F62" s="12" t="s">
        <v>35</v>
      </c>
      <c r="G62" s="12" t="s">
        <v>33</v>
      </c>
      <c r="H62" s="12" t="s">
        <v>118</v>
      </c>
      <c r="I62" s="12"/>
      <c r="J62" s="62">
        <f>J63</f>
        <v>193.5</v>
      </c>
    </row>
    <row r="63" spans="1:10" ht="31.5" customHeight="1">
      <c r="A63" s="189" t="s">
        <v>89</v>
      </c>
      <c r="B63" s="190"/>
      <c r="C63" s="190"/>
      <c r="D63" s="190"/>
      <c r="E63" s="191"/>
      <c r="F63" s="12" t="s">
        <v>35</v>
      </c>
      <c r="G63" s="12" t="s">
        <v>33</v>
      </c>
      <c r="H63" s="12" t="s">
        <v>124</v>
      </c>
      <c r="I63" s="12"/>
      <c r="J63" s="61">
        <f>J64+J65</f>
        <v>193.5</v>
      </c>
    </row>
    <row r="64" spans="1:13" ht="31.5" customHeight="1">
      <c r="A64" s="152" t="s">
        <v>110</v>
      </c>
      <c r="B64" s="153"/>
      <c r="C64" s="153"/>
      <c r="D64" s="153"/>
      <c r="E64" s="154"/>
      <c r="F64" s="12" t="s">
        <v>35</v>
      </c>
      <c r="G64" s="12" t="s">
        <v>33</v>
      </c>
      <c r="H64" s="12" t="s">
        <v>124</v>
      </c>
      <c r="I64" s="12" t="s">
        <v>78</v>
      </c>
      <c r="J64" s="61">
        <v>179.3</v>
      </c>
      <c r="M64" s="14"/>
    </row>
    <row r="65" spans="1:10" ht="41.25" customHeight="1">
      <c r="A65" s="152" t="s">
        <v>109</v>
      </c>
      <c r="B65" s="153"/>
      <c r="C65" s="153"/>
      <c r="D65" s="153"/>
      <c r="E65" s="154"/>
      <c r="F65" s="12" t="s">
        <v>35</v>
      </c>
      <c r="G65" s="12" t="s">
        <v>33</v>
      </c>
      <c r="H65" s="12" t="s">
        <v>124</v>
      </c>
      <c r="I65" s="12" t="s">
        <v>80</v>
      </c>
      <c r="J65" s="62">
        <v>14.2</v>
      </c>
    </row>
    <row r="66" spans="1:10" ht="28.5" customHeight="1">
      <c r="A66" s="163" t="s">
        <v>42</v>
      </c>
      <c r="B66" s="164"/>
      <c r="C66" s="164"/>
      <c r="D66" s="164"/>
      <c r="E66" s="165"/>
      <c r="F66" s="12" t="s">
        <v>33</v>
      </c>
      <c r="G66" s="12"/>
      <c r="H66" s="12"/>
      <c r="I66" s="12"/>
      <c r="J66" s="61">
        <f>J67</f>
        <v>111.4</v>
      </c>
    </row>
    <row r="67" spans="1:10" ht="12.75" customHeight="1">
      <c r="A67" s="155" t="s">
        <v>44</v>
      </c>
      <c r="B67" s="155"/>
      <c r="C67" s="155"/>
      <c r="D67" s="155"/>
      <c r="E67" s="155"/>
      <c r="F67" s="12" t="s">
        <v>33</v>
      </c>
      <c r="G67" s="12" t="s">
        <v>45</v>
      </c>
      <c r="H67" s="38"/>
      <c r="I67" s="12"/>
      <c r="J67" s="61">
        <f>J68+J71</f>
        <v>111.4</v>
      </c>
    </row>
    <row r="68" spans="1:10" ht="27" customHeight="1">
      <c r="A68" s="156" t="s">
        <v>214</v>
      </c>
      <c r="B68" s="157"/>
      <c r="C68" s="157"/>
      <c r="D68" s="157"/>
      <c r="E68" s="158"/>
      <c r="F68" s="12" t="s">
        <v>33</v>
      </c>
      <c r="G68" s="39" t="s">
        <v>45</v>
      </c>
      <c r="H68" s="40" t="s">
        <v>149</v>
      </c>
      <c r="I68" s="41"/>
      <c r="J68" s="61">
        <f>J69</f>
        <v>51.4</v>
      </c>
    </row>
    <row r="69" spans="1:10" ht="29.25" customHeight="1">
      <c r="A69" s="189" t="s">
        <v>168</v>
      </c>
      <c r="B69" s="190"/>
      <c r="C69" s="190"/>
      <c r="D69" s="190"/>
      <c r="E69" s="191"/>
      <c r="F69" s="12" t="s">
        <v>33</v>
      </c>
      <c r="G69" s="39" t="s">
        <v>45</v>
      </c>
      <c r="H69" s="40" t="s">
        <v>150</v>
      </c>
      <c r="I69" s="41"/>
      <c r="J69" s="61">
        <f>J70</f>
        <v>51.4</v>
      </c>
    </row>
    <row r="70" spans="1:10" ht="36.75" customHeight="1">
      <c r="A70" s="152" t="s">
        <v>109</v>
      </c>
      <c r="B70" s="153"/>
      <c r="C70" s="153"/>
      <c r="D70" s="153"/>
      <c r="E70" s="154"/>
      <c r="F70" s="12" t="s">
        <v>33</v>
      </c>
      <c r="G70" s="39" t="s">
        <v>45</v>
      </c>
      <c r="H70" s="40" t="s">
        <v>150</v>
      </c>
      <c r="I70" s="41" t="s">
        <v>80</v>
      </c>
      <c r="J70" s="61">
        <v>51.4</v>
      </c>
    </row>
    <row r="71" spans="1:10" ht="36.75" customHeight="1">
      <c r="A71" s="173" t="s">
        <v>200</v>
      </c>
      <c r="B71" s="177"/>
      <c r="C71" s="177"/>
      <c r="D71" s="177"/>
      <c r="E71" s="178"/>
      <c r="F71" s="12" t="s">
        <v>33</v>
      </c>
      <c r="G71" s="39" t="s">
        <v>45</v>
      </c>
      <c r="H71" s="87" t="s">
        <v>229</v>
      </c>
      <c r="I71" s="41"/>
      <c r="J71" s="61">
        <f>J72</f>
        <v>60</v>
      </c>
    </row>
    <row r="72" spans="1:10" ht="39.75" customHeight="1">
      <c r="A72" s="152" t="s">
        <v>109</v>
      </c>
      <c r="B72" s="153"/>
      <c r="C72" s="153"/>
      <c r="D72" s="153"/>
      <c r="E72" s="154"/>
      <c r="F72" s="12" t="s">
        <v>33</v>
      </c>
      <c r="G72" s="39" t="s">
        <v>45</v>
      </c>
      <c r="H72" s="87" t="s">
        <v>229</v>
      </c>
      <c r="I72" s="41" t="s">
        <v>80</v>
      </c>
      <c r="J72" s="61">
        <v>60</v>
      </c>
    </row>
    <row r="73" spans="1:10" ht="15" customHeight="1">
      <c r="A73" s="163" t="s">
        <v>46</v>
      </c>
      <c r="B73" s="164"/>
      <c r="C73" s="164"/>
      <c r="D73" s="164"/>
      <c r="E73" s="165"/>
      <c r="F73" s="12" t="s">
        <v>36</v>
      </c>
      <c r="G73" s="12"/>
      <c r="H73" s="43"/>
      <c r="I73" s="12"/>
      <c r="J73" s="61">
        <f>J74</f>
        <v>1387.5</v>
      </c>
    </row>
    <row r="74" spans="1:10" ht="16.5" customHeight="1">
      <c r="A74" s="152" t="s">
        <v>47</v>
      </c>
      <c r="B74" s="153"/>
      <c r="C74" s="153"/>
      <c r="D74" s="153"/>
      <c r="E74" s="154"/>
      <c r="F74" s="12" t="s">
        <v>36</v>
      </c>
      <c r="G74" s="12" t="s">
        <v>43</v>
      </c>
      <c r="H74" s="38"/>
      <c r="I74" s="12"/>
      <c r="J74" s="61">
        <f>J75+J81</f>
        <v>1387.5</v>
      </c>
    </row>
    <row r="75" spans="1:10" ht="15.75" customHeight="1">
      <c r="A75" s="152" t="s">
        <v>125</v>
      </c>
      <c r="B75" s="153"/>
      <c r="C75" s="153"/>
      <c r="D75" s="153"/>
      <c r="E75" s="154"/>
      <c r="F75" s="12" t="s">
        <v>36</v>
      </c>
      <c r="G75" s="12" t="s">
        <v>43</v>
      </c>
      <c r="H75" s="42" t="s">
        <v>151</v>
      </c>
      <c r="I75" s="41"/>
      <c r="J75" s="61">
        <f>J76+J79</f>
        <v>1288.5</v>
      </c>
    </row>
    <row r="76" spans="1:10" ht="47.25" customHeight="1" hidden="1">
      <c r="A76" s="173" t="s">
        <v>202</v>
      </c>
      <c r="B76" s="177"/>
      <c r="C76" s="177"/>
      <c r="D76" s="177"/>
      <c r="E76" s="178"/>
      <c r="F76" s="12" t="s">
        <v>36</v>
      </c>
      <c r="G76" s="12" t="s">
        <v>43</v>
      </c>
      <c r="H76" s="12" t="s">
        <v>216</v>
      </c>
      <c r="I76" s="41"/>
      <c r="J76" s="61">
        <f>J77</f>
        <v>0</v>
      </c>
    </row>
    <row r="77" spans="1:10" ht="66.75" customHeight="1" hidden="1">
      <c r="A77" s="152" t="s">
        <v>114</v>
      </c>
      <c r="B77" s="153"/>
      <c r="C77" s="153"/>
      <c r="D77" s="153"/>
      <c r="E77" s="154"/>
      <c r="F77" s="12" t="s">
        <v>36</v>
      </c>
      <c r="G77" s="12" t="s">
        <v>43</v>
      </c>
      <c r="H77" s="12" t="s">
        <v>216</v>
      </c>
      <c r="I77" s="41"/>
      <c r="J77" s="61">
        <f>J78</f>
        <v>0</v>
      </c>
    </row>
    <row r="78" spans="1:10" ht="16.5" customHeight="1" hidden="1">
      <c r="A78" s="152" t="s">
        <v>61</v>
      </c>
      <c r="B78" s="153"/>
      <c r="C78" s="153"/>
      <c r="D78" s="153"/>
      <c r="E78" s="154"/>
      <c r="F78" s="12" t="s">
        <v>36</v>
      </c>
      <c r="G78" s="12" t="s">
        <v>43</v>
      </c>
      <c r="H78" s="12" t="s">
        <v>216</v>
      </c>
      <c r="I78" s="41" t="s">
        <v>99</v>
      </c>
      <c r="J78" s="61">
        <v>0</v>
      </c>
    </row>
    <row r="79" spans="1:10" ht="39" customHeight="1">
      <c r="A79" s="152" t="s">
        <v>126</v>
      </c>
      <c r="B79" s="153"/>
      <c r="C79" s="153"/>
      <c r="D79" s="153"/>
      <c r="E79" s="154"/>
      <c r="F79" s="12" t="s">
        <v>36</v>
      </c>
      <c r="G79" s="39" t="s">
        <v>43</v>
      </c>
      <c r="H79" s="42" t="s">
        <v>152</v>
      </c>
      <c r="I79" s="41"/>
      <c r="J79" s="61">
        <f>J80</f>
        <v>1288.5</v>
      </c>
    </row>
    <row r="80" spans="1:10" ht="39" customHeight="1">
      <c r="A80" s="152" t="s">
        <v>109</v>
      </c>
      <c r="B80" s="153"/>
      <c r="C80" s="153"/>
      <c r="D80" s="153"/>
      <c r="E80" s="154"/>
      <c r="F80" s="12" t="s">
        <v>36</v>
      </c>
      <c r="G80" s="39" t="s">
        <v>43</v>
      </c>
      <c r="H80" s="42" t="s">
        <v>152</v>
      </c>
      <c r="I80" s="41" t="s">
        <v>80</v>
      </c>
      <c r="J80" s="61">
        <f>1028+260.5</f>
        <v>1288.5</v>
      </c>
    </row>
    <row r="81" spans="1:10" ht="66" customHeight="1">
      <c r="A81" s="152" t="s">
        <v>230</v>
      </c>
      <c r="B81" s="161"/>
      <c r="C81" s="161"/>
      <c r="D81" s="161"/>
      <c r="E81" s="162"/>
      <c r="F81" s="12" t="s">
        <v>36</v>
      </c>
      <c r="G81" s="39" t="s">
        <v>43</v>
      </c>
      <c r="H81" s="88" t="s">
        <v>231</v>
      </c>
      <c r="I81" s="41" t="s">
        <v>80</v>
      </c>
      <c r="J81" s="61">
        <f>J82</f>
        <v>99</v>
      </c>
    </row>
    <row r="82" spans="1:10" ht="41.25" customHeight="1">
      <c r="A82" s="152" t="s">
        <v>109</v>
      </c>
      <c r="B82" s="153"/>
      <c r="C82" s="153"/>
      <c r="D82" s="153"/>
      <c r="E82" s="154"/>
      <c r="F82" s="12" t="s">
        <v>36</v>
      </c>
      <c r="G82" s="39" t="s">
        <v>43</v>
      </c>
      <c r="H82" s="88" t="s">
        <v>231</v>
      </c>
      <c r="I82" s="41" t="s">
        <v>80</v>
      </c>
      <c r="J82" s="61">
        <v>99</v>
      </c>
    </row>
    <row r="83" spans="1:10" ht="17.25" customHeight="1">
      <c r="A83" s="163" t="s">
        <v>48</v>
      </c>
      <c r="B83" s="164"/>
      <c r="C83" s="164"/>
      <c r="D83" s="164"/>
      <c r="E83" s="165"/>
      <c r="F83" s="12" t="s">
        <v>49</v>
      </c>
      <c r="G83" s="12"/>
      <c r="H83" s="43"/>
      <c r="I83" s="12"/>
      <c r="J83" s="61">
        <f>J84+J88+J98</f>
        <v>3239</v>
      </c>
    </row>
    <row r="84" spans="1:10" ht="17.25" customHeight="1">
      <c r="A84" s="89" t="s">
        <v>226</v>
      </c>
      <c r="B84" s="85"/>
      <c r="C84" s="85"/>
      <c r="D84" s="85"/>
      <c r="E84" s="86"/>
      <c r="F84" s="12" t="s">
        <v>49</v>
      </c>
      <c r="G84" s="12" t="s">
        <v>31</v>
      </c>
      <c r="H84" s="12"/>
      <c r="I84" s="12"/>
      <c r="J84" s="61">
        <f>J85</f>
        <v>120</v>
      </c>
    </row>
    <row r="85" spans="1:10" ht="17.25" customHeight="1">
      <c r="A85" s="152" t="s">
        <v>234</v>
      </c>
      <c r="B85" s="153"/>
      <c r="C85" s="153"/>
      <c r="D85" s="153"/>
      <c r="E85" s="154"/>
      <c r="F85" s="12" t="s">
        <v>49</v>
      </c>
      <c r="G85" s="12" t="s">
        <v>31</v>
      </c>
      <c r="H85" s="12" t="s">
        <v>237</v>
      </c>
      <c r="I85" s="12"/>
      <c r="J85" s="61">
        <f>J86</f>
        <v>120</v>
      </c>
    </row>
    <row r="86" spans="1:10" ht="27" customHeight="1">
      <c r="A86" s="152" t="s">
        <v>235</v>
      </c>
      <c r="B86" s="153"/>
      <c r="C86" s="153"/>
      <c r="D86" s="153"/>
      <c r="E86" s="154"/>
      <c r="F86" s="12" t="s">
        <v>49</v>
      </c>
      <c r="G86" s="12" t="s">
        <v>31</v>
      </c>
      <c r="H86" s="12" t="s">
        <v>236</v>
      </c>
      <c r="I86" s="12"/>
      <c r="J86" s="61">
        <f>J87</f>
        <v>120</v>
      </c>
    </row>
    <row r="87" spans="1:10" ht="39.75" customHeight="1">
      <c r="A87" s="152" t="s">
        <v>109</v>
      </c>
      <c r="B87" s="153"/>
      <c r="C87" s="153"/>
      <c r="D87" s="153"/>
      <c r="E87" s="154"/>
      <c r="F87" s="12" t="s">
        <v>49</v>
      </c>
      <c r="G87" s="12" t="s">
        <v>31</v>
      </c>
      <c r="H87" s="12" t="s">
        <v>236</v>
      </c>
      <c r="I87" s="12" t="s">
        <v>80</v>
      </c>
      <c r="J87" s="61">
        <v>120</v>
      </c>
    </row>
    <row r="88" spans="1:10" ht="17.25" customHeight="1">
      <c r="A88" s="152" t="s">
        <v>225</v>
      </c>
      <c r="B88" s="153"/>
      <c r="C88" s="153"/>
      <c r="D88" s="153"/>
      <c r="E88" s="154"/>
      <c r="F88" s="12" t="s">
        <v>49</v>
      </c>
      <c r="G88" s="12" t="s">
        <v>35</v>
      </c>
      <c r="H88" s="38"/>
      <c r="I88" s="12"/>
      <c r="J88" s="61">
        <f>J89+J91+J94+J97</f>
        <v>568.8</v>
      </c>
    </row>
    <row r="89" spans="1:10" ht="43.5" customHeight="1">
      <c r="A89" s="173" t="s">
        <v>200</v>
      </c>
      <c r="B89" s="177"/>
      <c r="C89" s="177"/>
      <c r="D89" s="177"/>
      <c r="E89" s="178"/>
      <c r="F89" s="12" t="s">
        <v>49</v>
      </c>
      <c r="G89" s="12" t="s">
        <v>35</v>
      </c>
      <c r="H89" s="38" t="s">
        <v>238</v>
      </c>
      <c r="I89" s="12"/>
      <c r="J89" s="61">
        <v>60</v>
      </c>
    </row>
    <row r="90" spans="1:12" ht="42.75" customHeight="1">
      <c r="A90" s="152" t="s">
        <v>109</v>
      </c>
      <c r="B90" s="153"/>
      <c r="C90" s="153"/>
      <c r="D90" s="153"/>
      <c r="E90" s="154"/>
      <c r="F90" s="12" t="s">
        <v>49</v>
      </c>
      <c r="G90" s="12" t="s">
        <v>35</v>
      </c>
      <c r="H90" s="38" t="s">
        <v>238</v>
      </c>
      <c r="I90" s="12" t="s">
        <v>80</v>
      </c>
      <c r="J90" s="61">
        <v>60</v>
      </c>
      <c r="L90" s="14"/>
    </row>
    <row r="91" spans="1:10" ht="31.5" customHeight="1">
      <c r="A91" s="152" t="s">
        <v>240</v>
      </c>
      <c r="B91" s="153"/>
      <c r="C91" s="153"/>
      <c r="D91" s="153"/>
      <c r="E91" s="154"/>
      <c r="F91" s="12" t="s">
        <v>49</v>
      </c>
      <c r="G91" s="12" t="s">
        <v>35</v>
      </c>
      <c r="H91" s="38" t="s">
        <v>239</v>
      </c>
      <c r="I91" s="12" t="s">
        <v>80</v>
      </c>
      <c r="J91" s="61">
        <v>1</v>
      </c>
    </row>
    <row r="92" spans="1:10" ht="42" customHeight="1">
      <c r="A92" s="152" t="s">
        <v>109</v>
      </c>
      <c r="B92" s="153"/>
      <c r="C92" s="153"/>
      <c r="D92" s="153"/>
      <c r="E92" s="154"/>
      <c r="F92" s="12" t="s">
        <v>49</v>
      </c>
      <c r="G92" s="12" t="s">
        <v>35</v>
      </c>
      <c r="H92" s="38" t="s">
        <v>239</v>
      </c>
      <c r="I92" s="12" t="s">
        <v>80</v>
      </c>
      <c r="J92" s="61">
        <v>1</v>
      </c>
    </row>
    <row r="93" spans="1:10" ht="42" customHeight="1" hidden="1">
      <c r="A93" s="186"/>
      <c r="B93" s="187"/>
      <c r="C93" s="187"/>
      <c r="D93" s="187"/>
      <c r="E93" s="188"/>
      <c r="F93" s="12" t="s">
        <v>49</v>
      </c>
      <c r="G93" s="12" t="s">
        <v>35</v>
      </c>
      <c r="H93" s="38"/>
      <c r="I93" s="12"/>
      <c r="J93" s="61"/>
    </row>
    <row r="94" spans="1:10" ht="42" customHeight="1">
      <c r="A94" s="152" t="s">
        <v>245</v>
      </c>
      <c r="B94" s="153"/>
      <c r="C94" s="153"/>
      <c r="D94" s="153"/>
      <c r="E94" s="154"/>
      <c r="F94" s="12" t="s">
        <v>49</v>
      </c>
      <c r="G94" s="12" t="s">
        <v>35</v>
      </c>
      <c r="H94" s="38" t="s">
        <v>244</v>
      </c>
      <c r="I94" s="12"/>
      <c r="J94" s="61">
        <f>J95</f>
        <v>503.8</v>
      </c>
    </row>
    <row r="95" spans="1:10" ht="42" customHeight="1">
      <c r="A95" s="152" t="s">
        <v>109</v>
      </c>
      <c r="B95" s="153"/>
      <c r="C95" s="153"/>
      <c r="D95" s="153"/>
      <c r="E95" s="154"/>
      <c r="F95" s="12" t="s">
        <v>49</v>
      </c>
      <c r="G95" s="12" t="s">
        <v>35</v>
      </c>
      <c r="H95" s="38" t="s">
        <v>243</v>
      </c>
      <c r="I95" s="12" t="s">
        <v>80</v>
      </c>
      <c r="J95" s="61">
        <v>503.8</v>
      </c>
    </row>
    <row r="96" spans="1:10" ht="24" customHeight="1">
      <c r="A96" s="152" t="s">
        <v>242</v>
      </c>
      <c r="B96" s="153"/>
      <c r="C96" s="153"/>
      <c r="D96" s="153"/>
      <c r="E96" s="154"/>
      <c r="F96" s="12" t="s">
        <v>49</v>
      </c>
      <c r="G96" s="12" t="s">
        <v>35</v>
      </c>
      <c r="H96" s="38" t="s">
        <v>241</v>
      </c>
      <c r="I96" s="12"/>
      <c r="J96" s="61">
        <f>J97</f>
        <v>4</v>
      </c>
    </row>
    <row r="97" spans="1:10" ht="42" customHeight="1">
      <c r="A97" s="152" t="s">
        <v>109</v>
      </c>
      <c r="B97" s="153"/>
      <c r="C97" s="153"/>
      <c r="D97" s="153"/>
      <c r="E97" s="154"/>
      <c r="F97" s="12" t="s">
        <v>49</v>
      </c>
      <c r="G97" s="12" t="s">
        <v>35</v>
      </c>
      <c r="H97" s="38" t="s">
        <v>241</v>
      </c>
      <c r="I97" s="12" t="s">
        <v>80</v>
      </c>
      <c r="J97" s="61">
        <v>4</v>
      </c>
    </row>
    <row r="98" spans="1:10" ht="17.25" customHeight="1">
      <c r="A98" s="176" t="s">
        <v>50</v>
      </c>
      <c r="B98" s="176"/>
      <c r="C98" s="176"/>
      <c r="D98" s="176"/>
      <c r="E98" s="176"/>
      <c r="F98" s="12" t="s">
        <v>49</v>
      </c>
      <c r="G98" s="12" t="s">
        <v>33</v>
      </c>
      <c r="H98" s="38"/>
      <c r="I98" s="12"/>
      <c r="J98" s="61">
        <f>J100</f>
        <v>2550.2</v>
      </c>
    </row>
    <row r="99" spans="1:10" ht="29.25" customHeight="1">
      <c r="A99" s="176" t="s">
        <v>211</v>
      </c>
      <c r="B99" s="176"/>
      <c r="C99" s="176"/>
      <c r="D99" s="176"/>
      <c r="E99" s="176"/>
      <c r="F99" s="12" t="s">
        <v>49</v>
      </c>
      <c r="G99" s="39" t="s">
        <v>33</v>
      </c>
      <c r="H99" s="38" t="s">
        <v>208</v>
      </c>
      <c r="I99" s="41"/>
      <c r="J99" s="61">
        <f>J100</f>
        <v>2550.2</v>
      </c>
    </row>
    <row r="100" spans="1:10" ht="16.5" customHeight="1">
      <c r="A100" s="152" t="s">
        <v>127</v>
      </c>
      <c r="B100" s="153"/>
      <c r="C100" s="153"/>
      <c r="D100" s="153"/>
      <c r="E100" s="154"/>
      <c r="F100" s="12" t="s">
        <v>49</v>
      </c>
      <c r="G100" s="39" t="s">
        <v>33</v>
      </c>
      <c r="H100" s="38" t="s">
        <v>128</v>
      </c>
      <c r="I100" s="41"/>
      <c r="J100" s="61">
        <f>J101+J103+J105+J107</f>
        <v>2550.2</v>
      </c>
    </row>
    <row r="101" spans="1:10" ht="19.5" customHeight="1">
      <c r="A101" s="156" t="s">
        <v>90</v>
      </c>
      <c r="B101" s="157"/>
      <c r="C101" s="157"/>
      <c r="D101" s="157"/>
      <c r="E101" s="158"/>
      <c r="F101" s="12" t="s">
        <v>49</v>
      </c>
      <c r="G101" s="39" t="s">
        <v>33</v>
      </c>
      <c r="H101" s="44" t="s">
        <v>129</v>
      </c>
      <c r="I101" s="41"/>
      <c r="J101" s="61">
        <f>J102</f>
        <v>1085.2</v>
      </c>
    </row>
    <row r="102" spans="1:10" ht="26.25" customHeight="1">
      <c r="A102" s="152" t="s">
        <v>109</v>
      </c>
      <c r="B102" s="153"/>
      <c r="C102" s="153"/>
      <c r="D102" s="153"/>
      <c r="E102" s="154"/>
      <c r="F102" s="12" t="s">
        <v>49</v>
      </c>
      <c r="G102" s="39" t="s">
        <v>33</v>
      </c>
      <c r="H102" s="44" t="s">
        <v>129</v>
      </c>
      <c r="I102" s="41" t="s">
        <v>80</v>
      </c>
      <c r="J102" s="61">
        <f>550+630.2-95</f>
        <v>1085.2</v>
      </c>
    </row>
    <row r="103" spans="1:10" ht="19.5" customHeight="1">
      <c r="A103" s="156" t="s">
        <v>91</v>
      </c>
      <c r="B103" s="157"/>
      <c r="C103" s="157"/>
      <c r="D103" s="157"/>
      <c r="E103" s="158"/>
      <c r="F103" s="12" t="s">
        <v>49</v>
      </c>
      <c r="G103" s="39" t="s">
        <v>33</v>
      </c>
      <c r="H103" s="44" t="s">
        <v>130</v>
      </c>
      <c r="I103" s="41"/>
      <c r="J103" s="61">
        <f>J104</f>
        <v>30</v>
      </c>
    </row>
    <row r="104" spans="1:10" ht="26.25" customHeight="1">
      <c r="A104" s="152" t="s">
        <v>109</v>
      </c>
      <c r="B104" s="153"/>
      <c r="C104" s="153"/>
      <c r="D104" s="153"/>
      <c r="E104" s="154"/>
      <c r="F104" s="17" t="s">
        <v>49</v>
      </c>
      <c r="G104" s="39" t="s">
        <v>33</v>
      </c>
      <c r="H104" s="44" t="s">
        <v>130</v>
      </c>
      <c r="I104" s="41" t="s">
        <v>80</v>
      </c>
      <c r="J104" s="61">
        <v>30</v>
      </c>
    </row>
    <row r="105" spans="1:10" ht="31.5" customHeight="1">
      <c r="A105" s="156" t="s">
        <v>92</v>
      </c>
      <c r="B105" s="157"/>
      <c r="C105" s="157"/>
      <c r="D105" s="157"/>
      <c r="E105" s="158"/>
      <c r="F105" s="12" t="s">
        <v>49</v>
      </c>
      <c r="G105" s="39" t="s">
        <v>33</v>
      </c>
      <c r="H105" s="44" t="s">
        <v>131</v>
      </c>
      <c r="I105" s="41"/>
      <c r="J105" s="61">
        <f>J106</f>
        <v>437</v>
      </c>
    </row>
    <row r="106" spans="1:10" ht="41.25" customHeight="1">
      <c r="A106" s="152" t="s">
        <v>109</v>
      </c>
      <c r="B106" s="153"/>
      <c r="C106" s="153"/>
      <c r="D106" s="153"/>
      <c r="E106" s="154"/>
      <c r="F106" s="12" t="s">
        <v>49</v>
      </c>
      <c r="G106" s="39" t="s">
        <v>33</v>
      </c>
      <c r="H106" s="44" t="s">
        <v>131</v>
      </c>
      <c r="I106" s="41" t="s">
        <v>80</v>
      </c>
      <c r="J106" s="61">
        <f>437</f>
        <v>437</v>
      </c>
    </row>
    <row r="107" spans="1:10" ht="40.5" customHeight="1">
      <c r="A107" s="173" t="s">
        <v>200</v>
      </c>
      <c r="B107" s="177"/>
      <c r="C107" s="177"/>
      <c r="D107" s="177"/>
      <c r="E107" s="178"/>
      <c r="F107" s="12" t="s">
        <v>49</v>
      </c>
      <c r="G107" s="12" t="s">
        <v>33</v>
      </c>
      <c r="H107" s="12" t="s">
        <v>210</v>
      </c>
      <c r="I107" s="12"/>
      <c r="J107" s="61">
        <f>J108</f>
        <v>998</v>
      </c>
    </row>
    <row r="108" spans="1:10" ht="46.5" customHeight="1">
      <c r="A108" s="152" t="s">
        <v>109</v>
      </c>
      <c r="B108" s="153"/>
      <c r="C108" s="153"/>
      <c r="D108" s="153"/>
      <c r="E108" s="154"/>
      <c r="F108" s="12" t="s">
        <v>49</v>
      </c>
      <c r="G108" s="12" t="s">
        <v>33</v>
      </c>
      <c r="H108" s="12" t="s">
        <v>210</v>
      </c>
      <c r="I108" s="12" t="s">
        <v>80</v>
      </c>
      <c r="J108" s="61">
        <f>540+458</f>
        <v>998</v>
      </c>
    </row>
    <row r="109" spans="1:10" ht="15.75" customHeight="1">
      <c r="A109" s="163" t="s">
        <v>107</v>
      </c>
      <c r="B109" s="164"/>
      <c r="C109" s="164"/>
      <c r="D109" s="164"/>
      <c r="E109" s="165"/>
      <c r="F109" s="12" t="s">
        <v>67</v>
      </c>
      <c r="G109" s="12"/>
      <c r="H109" s="43"/>
      <c r="I109" s="12"/>
      <c r="J109" s="61">
        <f>ROUND(J110,1)</f>
        <v>1349.4</v>
      </c>
    </row>
    <row r="110" spans="1:10" ht="14.25" customHeight="1">
      <c r="A110" s="152" t="s">
        <v>108</v>
      </c>
      <c r="B110" s="153"/>
      <c r="C110" s="153"/>
      <c r="D110" s="153"/>
      <c r="E110" s="154"/>
      <c r="F110" s="12" t="s">
        <v>67</v>
      </c>
      <c r="G110" s="12" t="s">
        <v>31</v>
      </c>
      <c r="H110" s="37"/>
      <c r="I110" s="12"/>
      <c r="J110" s="61">
        <f>J111+J117</f>
        <v>1349.4</v>
      </c>
    </row>
    <row r="111" spans="1:10" ht="14.25" customHeight="1">
      <c r="A111" s="152" t="s">
        <v>115</v>
      </c>
      <c r="B111" s="153"/>
      <c r="C111" s="153"/>
      <c r="D111" s="153"/>
      <c r="E111" s="154"/>
      <c r="F111" s="12" t="s">
        <v>67</v>
      </c>
      <c r="G111" s="12" t="s">
        <v>31</v>
      </c>
      <c r="H111" s="12" t="s">
        <v>116</v>
      </c>
      <c r="I111" s="12"/>
      <c r="J111" s="61">
        <f>J112</f>
        <v>565.3</v>
      </c>
    </row>
    <row r="112" spans="1:10" ht="38.25" customHeight="1">
      <c r="A112" s="173" t="s">
        <v>202</v>
      </c>
      <c r="B112" s="177"/>
      <c r="C112" s="177"/>
      <c r="D112" s="177"/>
      <c r="E112" s="178"/>
      <c r="F112" s="12" t="s">
        <v>67</v>
      </c>
      <c r="G112" s="12" t="s">
        <v>31</v>
      </c>
      <c r="H112" s="12" t="s">
        <v>209</v>
      </c>
      <c r="I112" s="12"/>
      <c r="J112" s="61">
        <f>J113</f>
        <v>565.3</v>
      </c>
    </row>
    <row r="113" spans="1:10" ht="38.25" customHeight="1">
      <c r="A113" s="152" t="s">
        <v>132</v>
      </c>
      <c r="B113" s="153"/>
      <c r="C113" s="153"/>
      <c r="D113" s="153"/>
      <c r="E113" s="154"/>
      <c r="F113" s="12" t="s">
        <v>67</v>
      </c>
      <c r="G113" s="12" t="s">
        <v>31</v>
      </c>
      <c r="H113" s="12" t="s">
        <v>174</v>
      </c>
      <c r="I113" s="12"/>
      <c r="J113" s="61">
        <f>J114</f>
        <v>565.3</v>
      </c>
    </row>
    <row r="114" spans="1:10" ht="16.5" customHeight="1">
      <c r="A114" s="152" t="s">
        <v>61</v>
      </c>
      <c r="B114" s="153"/>
      <c r="C114" s="153"/>
      <c r="D114" s="153"/>
      <c r="E114" s="154"/>
      <c r="F114" s="12" t="s">
        <v>67</v>
      </c>
      <c r="G114" s="12" t="s">
        <v>31</v>
      </c>
      <c r="H114" s="12" t="s">
        <v>174</v>
      </c>
      <c r="I114" s="12" t="s">
        <v>99</v>
      </c>
      <c r="J114" s="61">
        <v>565.3</v>
      </c>
    </row>
    <row r="115" spans="1:10" ht="12.75" customHeight="1" hidden="1">
      <c r="A115" s="152" t="s">
        <v>133</v>
      </c>
      <c r="B115" s="153"/>
      <c r="C115" s="153"/>
      <c r="D115" s="153"/>
      <c r="E115" s="154"/>
      <c r="F115" s="12" t="s">
        <v>67</v>
      </c>
      <c r="G115" s="12" t="s">
        <v>31</v>
      </c>
      <c r="H115" s="12" t="s">
        <v>155</v>
      </c>
      <c r="I115" s="12"/>
      <c r="J115" s="61">
        <f>J116</f>
        <v>776.6</v>
      </c>
    </row>
    <row r="116" spans="1:10" ht="12.75" customHeight="1" hidden="1">
      <c r="A116" s="152" t="s">
        <v>153</v>
      </c>
      <c r="B116" s="153"/>
      <c r="C116" s="153"/>
      <c r="D116" s="153"/>
      <c r="E116" s="154"/>
      <c r="F116" s="12" t="s">
        <v>67</v>
      </c>
      <c r="G116" s="12" t="s">
        <v>31</v>
      </c>
      <c r="H116" s="12" t="s">
        <v>154</v>
      </c>
      <c r="I116" s="12"/>
      <c r="J116" s="61">
        <f>J119</f>
        <v>776.6</v>
      </c>
    </row>
    <row r="117" spans="1:10" ht="29.25" customHeight="1">
      <c r="A117" s="152" t="s">
        <v>133</v>
      </c>
      <c r="B117" s="161"/>
      <c r="C117" s="161"/>
      <c r="D117" s="161"/>
      <c r="E117" s="162"/>
      <c r="F117" s="12" t="s">
        <v>67</v>
      </c>
      <c r="G117" s="12" t="s">
        <v>31</v>
      </c>
      <c r="H117" s="12" t="s">
        <v>155</v>
      </c>
      <c r="I117" s="12"/>
      <c r="J117" s="61">
        <f>J118+J120</f>
        <v>784.1</v>
      </c>
    </row>
    <row r="118" spans="1:10" ht="15.75" customHeight="1">
      <c r="A118" s="152" t="s">
        <v>212</v>
      </c>
      <c r="B118" s="161"/>
      <c r="C118" s="161"/>
      <c r="D118" s="161"/>
      <c r="E118" s="162"/>
      <c r="F118" s="12" t="s">
        <v>67</v>
      </c>
      <c r="G118" s="12" t="s">
        <v>31</v>
      </c>
      <c r="H118" s="12" t="s">
        <v>154</v>
      </c>
      <c r="I118" s="12"/>
      <c r="J118" s="61">
        <f>J119</f>
        <v>776.6</v>
      </c>
    </row>
    <row r="119" spans="1:10" ht="39.75" customHeight="1">
      <c r="A119" s="152" t="s">
        <v>109</v>
      </c>
      <c r="B119" s="153"/>
      <c r="C119" s="153"/>
      <c r="D119" s="153"/>
      <c r="E119" s="154"/>
      <c r="F119" s="12" t="s">
        <v>67</v>
      </c>
      <c r="G119" s="12" t="s">
        <v>31</v>
      </c>
      <c r="H119" s="12" t="s">
        <v>154</v>
      </c>
      <c r="I119" s="12" t="s">
        <v>80</v>
      </c>
      <c r="J119" s="61">
        <f>784.1-7.5</f>
        <v>776.6</v>
      </c>
    </row>
    <row r="120" spans="1:10" ht="22.5" customHeight="1">
      <c r="A120" s="152" t="s">
        <v>212</v>
      </c>
      <c r="B120" s="161"/>
      <c r="C120" s="161"/>
      <c r="D120" s="161"/>
      <c r="E120" s="162"/>
      <c r="F120" s="12" t="s">
        <v>67</v>
      </c>
      <c r="G120" s="12" t="s">
        <v>31</v>
      </c>
      <c r="H120" s="12" t="s">
        <v>154</v>
      </c>
      <c r="I120" s="12"/>
      <c r="J120" s="61">
        <f>J121</f>
        <v>7.5</v>
      </c>
    </row>
    <row r="121" spans="1:10" ht="18.75" customHeight="1">
      <c r="A121" s="152" t="s">
        <v>81</v>
      </c>
      <c r="B121" s="153"/>
      <c r="C121" s="153"/>
      <c r="D121" s="153"/>
      <c r="E121" s="154"/>
      <c r="F121" s="12" t="s">
        <v>67</v>
      </c>
      <c r="G121" s="12" t="s">
        <v>31</v>
      </c>
      <c r="H121" s="12" t="s">
        <v>154</v>
      </c>
      <c r="I121" s="12" t="s">
        <v>82</v>
      </c>
      <c r="J121" s="61">
        <v>7.5</v>
      </c>
    </row>
    <row r="122" spans="1:10" ht="20.25" customHeight="1">
      <c r="A122" s="163" t="s">
        <v>53</v>
      </c>
      <c r="B122" s="164"/>
      <c r="C122" s="164"/>
      <c r="D122" s="164"/>
      <c r="E122" s="165"/>
      <c r="F122" s="12" t="s">
        <v>45</v>
      </c>
      <c r="G122" s="12"/>
      <c r="H122" s="12"/>
      <c r="I122" s="12"/>
      <c r="J122" s="61">
        <f>J123+J127</f>
        <v>329.4</v>
      </c>
    </row>
    <row r="123" spans="1:10" ht="15" customHeight="1">
      <c r="A123" s="152" t="s">
        <v>54</v>
      </c>
      <c r="B123" s="153"/>
      <c r="C123" s="153"/>
      <c r="D123" s="153"/>
      <c r="E123" s="154"/>
      <c r="F123" s="12" t="s">
        <v>45</v>
      </c>
      <c r="G123" s="12" t="s">
        <v>31</v>
      </c>
      <c r="H123" s="12"/>
      <c r="I123" s="12"/>
      <c r="J123" s="61">
        <f>J124</f>
        <v>249.4</v>
      </c>
    </row>
    <row r="124" spans="1:10" ht="15" customHeight="1">
      <c r="A124" s="152" t="s">
        <v>93</v>
      </c>
      <c r="B124" s="153"/>
      <c r="C124" s="153"/>
      <c r="D124" s="153"/>
      <c r="E124" s="154"/>
      <c r="F124" s="12" t="s">
        <v>45</v>
      </c>
      <c r="G124" s="12" t="s">
        <v>31</v>
      </c>
      <c r="H124" s="12" t="s">
        <v>94</v>
      </c>
      <c r="I124" s="12"/>
      <c r="J124" s="61">
        <f>J126</f>
        <v>249.4</v>
      </c>
    </row>
    <row r="125" spans="1:10" ht="17.25" customHeight="1">
      <c r="A125" s="194" t="s">
        <v>134</v>
      </c>
      <c r="B125" s="195"/>
      <c r="C125" s="195"/>
      <c r="D125" s="195"/>
      <c r="E125" s="196"/>
      <c r="F125" s="38" t="s">
        <v>45</v>
      </c>
      <c r="G125" s="38" t="s">
        <v>31</v>
      </c>
      <c r="H125" s="12" t="s">
        <v>95</v>
      </c>
      <c r="I125" s="38"/>
      <c r="J125" s="63">
        <f>J126</f>
        <v>249.4</v>
      </c>
    </row>
    <row r="126" spans="1:10" ht="15.75" customHeight="1">
      <c r="A126" s="194" t="s">
        <v>96</v>
      </c>
      <c r="B126" s="195"/>
      <c r="C126" s="195"/>
      <c r="D126" s="195"/>
      <c r="E126" s="196"/>
      <c r="F126" s="38" t="s">
        <v>45</v>
      </c>
      <c r="G126" s="38" t="s">
        <v>31</v>
      </c>
      <c r="H126" s="12" t="s">
        <v>95</v>
      </c>
      <c r="I126" s="38" t="s">
        <v>228</v>
      </c>
      <c r="J126" s="63">
        <v>249.4</v>
      </c>
    </row>
    <row r="127" spans="1:10" ht="19.5" customHeight="1">
      <c r="A127" s="152" t="s">
        <v>187</v>
      </c>
      <c r="B127" s="161"/>
      <c r="C127" s="161"/>
      <c r="D127" s="161"/>
      <c r="E127" s="162"/>
      <c r="F127" s="38" t="s">
        <v>45</v>
      </c>
      <c r="G127" s="38" t="s">
        <v>33</v>
      </c>
      <c r="H127" s="12"/>
      <c r="I127" s="38"/>
      <c r="J127" s="63">
        <f>J128</f>
        <v>80</v>
      </c>
    </row>
    <row r="128" spans="1:10" ht="32.25" customHeight="1">
      <c r="A128" s="152" t="s">
        <v>186</v>
      </c>
      <c r="B128" s="161"/>
      <c r="C128" s="161"/>
      <c r="D128" s="161"/>
      <c r="E128" s="162"/>
      <c r="F128" s="38" t="s">
        <v>45</v>
      </c>
      <c r="G128" s="38" t="s">
        <v>33</v>
      </c>
      <c r="H128" s="12" t="s">
        <v>221</v>
      </c>
      <c r="I128" s="38"/>
      <c r="J128" s="63">
        <f>J129</f>
        <v>80</v>
      </c>
    </row>
    <row r="129" spans="1:10" ht="64.5" customHeight="1">
      <c r="A129" s="152" t="s">
        <v>191</v>
      </c>
      <c r="B129" s="161"/>
      <c r="C129" s="161"/>
      <c r="D129" s="161"/>
      <c r="E129" s="162"/>
      <c r="F129" s="38" t="s">
        <v>45</v>
      </c>
      <c r="G129" s="38" t="s">
        <v>33</v>
      </c>
      <c r="H129" s="12" t="s">
        <v>189</v>
      </c>
      <c r="I129" s="38"/>
      <c r="J129" s="63">
        <f>J130</f>
        <v>80</v>
      </c>
    </row>
    <row r="130" spans="1:10" ht="15.75" customHeight="1">
      <c r="A130" s="152" t="s">
        <v>188</v>
      </c>
      <c r="B130" s="161"/>
      <c r="C130" s="161"/>
      <c r="D130" s="161"/>
      <c r="E130" s="162"/>
      <c r="F130" s="38" t="s">
        <v>45</v>
      </c>
      <c r="G130" s="38" t="s">
        <v>33</v>
      </c>
      <c r="H130" s="12" t="s">
        <v>189</v>
      </c>
      <c r="I130" s="38" t="s">
        <v>190</v>
      </c>
      <c r="J130" s="63">
        <v>80</v>
      </c>
    </row>
    <row r="131" spans="1:10" ht="17.25" customHeight="1">
      <c r="A131" s="163" t="s">
        <v>51</v>
      </c>
      <c r="B131" s="153"/>
      <c r="C131" s="153"/>
      <c r="D131" s="153"/>
      <c r="E131" s="154"/>
      <c r="F131" s="12" t="s">
        <v>38</v>
      </c>
      <c r="G131" s="12"/>
      <c r="H131" s="12"/>
      <c r="I131" s="12"/>
      <c r="J131" s="61">
        <f>J134+J139</f>
        <v>2319.09</v>
      </c>
    </row>
    <row r="132" spans="1:10" ht="12.75" customHeight="1" hidden="1">
      <c r="A132" s="155" t="s">
        <v>52</v>
      </c>
      <c r="B132" s="155"/>
      <c r="C132" s="155"/>
      <c r="D132" s="155"/>
      <c r="E132" s="155"/>
      <c r="F132" s="12" t="s">
        <v>38</v>
      </c>
      <c r="G132" s="12" t="s">
        <v>31</v>
      </c>
      <c r="H132" s="12"/>
      <c r="I132" s="12"/>
      <c r="J132" s="61" t="e">
        <f>J135+J133</f>
        <v>#REF!</v>
      </c>
    </row>
    <row r="133" spans="1:10" ht="12.75" customHeight="1" hidden="1">
      <c r="A133" s="152" t="s">
        <v>136</v>
      </c>
      <c r="B133" s="153"/>
      <c r="C133" s="153"/>
      <c r="D133" s="153"/>
      <c r="E133" s="154"/>
      <c r="F133" s="12" t="s">
        <v>38</v>
      </c>
      <c r="G133" s="12" t="s">
        <v>31</v>
      </c>
      <c r="H133" s="12" t="s">
        <v>140</v>
      </c>
      <c r="I133" s="12"/>
      <c r="J133" s="61" t="e">
        <f>#REF!</f>
        <v>#REF!</v>
      </c>
    </row>
    <row r="134" spans="1:10" ht="26.25" customHeight="1">
      <c r="A134" s="156" t="s">
        <v>133</v>
      </c>
      <c r="B134" s="157"/>
      <c r="C134" s="157"/>
      <c r="D134" s="157"/>
      <c r="E134" s="158"/>
      <c r="F134" s="12" t="s">
        <v>38</v>
      </c>
      <c r="G134" s="12" t="s">
        <v>31</v>
      </c>
      <c r="H134" s="12" t="s">
        <v>155</v>
      </c>
      <c r="I134" s="12"/>
      <c r="J134" s="61">
        <f>J135</f>
        <v>1919.0900000000001</v>
      </c>
    </row>
    <row r="135" spans="1:10" ht="27" customHeight="1">
      <c r="A135" s="156" t="s">
        <v>97</v>
      </c>
      <c r="B135" s="157"/>
      <c r="C135" s="157"/>
      <c r="D135" s="157"/>
      <c r="E135" s="158"/>
      <c r="F135" s="12" t="s">
        <v>38</v>
      </c>
      <c r="G135" s="12" t="s">
        <v>31</v>
      </c>
      <c r="H135" s="12" t="s">
        <v>217</v>
      </c>
      <c r="I135" s="12"/>
      <c r="J135" s="61">
        <f>J136+J137+J138</f>
        <v>1919.0900000000001</v>
      </c>
    </row>
    <row r="136" spans="1:10" ht="18.75" customHeight="1">
      <c r="A136" s="152" t="s">
        <v>111</v>
      </c>
      <c r="B136" s="153"/>
      <c r="C136" s="153"/>
      <c r="D136" s="153"/>
      <c r="E136" s="154"/>
      <c r="F136" s="12" t="s">
        <v>38</v>
      </c>
      <c r="G136" s="12" t="s">
        <v>31</v>
      </c>
      <c r="H136" s="12" t="s">
        <v>217</v>
      </c>
      <c r="I136" s="12" t="s">
        <v>98</v>
      </c>
      <c r="J136" s="53">
        <f>1407+152.99+46.2</f>
        <v>1606.19</v>
      </c>
    </row>
    <row r="137" spans="1:10" ht="38.25" customHeight="1">
      <c r="A137" s="152" t="s">
        <v>109</v>
      </c>
      <c r="B137" s="153"/>
      <c r="C137" s="153"/>
      <c r="D137" s="153"/>
      <c r="E137" s="154"/>
      <c r="F137" s="12" t="s">
        <v>38</v>
      </c>
      <c r="G137" s="12" t="s">
        <v>31</v>
      </c>
      <c r="H137" s="12" t="s">
        <v>217</v>
      </c>
      <c r="I137" s="12" t="s">
        <v>80</v>
      </c>
      <c r="J137" s="53">
        <f>293+3+5.9</f>
        <v>301.9</v>
      </c>
    </row>
    <row r="138" spans="1:10" ht="17.25" customHeight="1">
      <c r="A138" s="152" t="s">
        <v>81</v>
      </c>
      <c r="B138" s="153"/>
      <c r="C138" s="153"/>
      <c r="D138" s="153"/>
      <c r="E138" s="154"/>
      <c r="F138" s="12" t="s">
        <v>38</v>
      </c>
      <c r="G138" s="12" t="s">
        <v>31</v>
      </c>
      <c r="H138" s="12" t="s">
        <v>217</v>
      </c>
      <c r="I138" s="12" t="s">
        <v>82</v>
      </c>
      <c r="J138" s="53">
        <v>11</v>
      </c>
    </row>
    <row r="139" spans="1:10" ht="45" customHeight="1">
      <c r="A139" s="173" t="s">
        <v>200</v>
      </c>
      <c r="B139" s="177"/>
      <c r="C139" s="177"/>
      <c r="D139" s="177"/>
      <c r="E139" s="178"/>
      <c r="F139" s="12" t="s">
        <v>38</v>
      </c>
      <c r="G139" s="12" t="s">
        <v>31</v>
      </c>
      <c r="H139" s="12" t="s">
        <v>213</v>
      </c>
      <c r="I139" s="12"/>
      <c r="J139" s="53">
        <f>J140</f>
        <v>400</v>
      </c>
    </row>
    <row r="140" spans="1:10" ht="17.25" customHeight="1">
      <c r="A140" s="152" t="s">
        <v>61</v>
      </c>
      <c r="B140" s="153"/>
      <c r="C140" s="153"/>
      <c r="D140" s="153"/>
      <c r="E140" s="154"/>
      <c r="F140" s="12" t="s">
        <v>38</v>
      </c>
      <c r="G140" s="12" t="s">
        <v>31</v>
      </c>
      <c r="H140" s="12" t="s">
        <v>227</v>
      </c>
      <c r="I140" s="12" t="s">
        <v>80</v>
      </c>
      <c r="J140" s="53">
        <v>400</v>
      </c>
    </row>
    <row r="141" spans="1:12" ht="12.75" customHeight="1">
      <c r="A141" s="155" t="s">
        <v>55</v>
      </c>
      <c r="B141" s="155"/>
      <c r="C141" s="155"/>
      <c r="D141" s="155"/>
      <c r="E141" s="155"/>
      <c r="F141" s="10"/>
      <c r="G141" s="10"/>
      <c r="H141" s="10"/>
      <c r="I141" s="10"/>
      <c r="J141" s="52">
        <f>J17+J60+J66+J73+J83+J109+J122+J131</f>
        <v>14051.89</v>
      </c>
      <c r="L141" s="14"/>
    </row>
  </sheetData>
  <sheetProtection/>
  <mergeCells count="126">
    <mergeCell ref="A121:E121"/>
    <mergeCell ref="A129:E129"/>
    <mergeCell ref="A15:E15"/>
    <mergeCell ref="A16:E16"/>
    <mergeCell ref="A17:E17"/>
    <mergeCell ref="A22:E22"/>
    <mergeCell ref="A35:E35"/>
    <mergeCell ref="A38:E38"/>
    <mergeCell ref="A24:E24"/>
    <mergeCell ref="A25:E25"/>
    <mergeCell ref="A139:E139"/>
    <mergeCell ref="A140:E140"/>
    <mergeCell ref="A112:E112"/>
    <mergeCell ref="A113:E113"/>
    <mergeCell ref="A122:E122"/>
    <mergeCell ref="A123:E123"/>
    <mergeCell ref="A114:E114"/>
    <mergeCell ref="A119:E119"/>
    <mergeCell ref="A135:E135"/>
    <mergeCell ref="A138:E138"/>
    <mergeCell ref="A26:E26"/>
    <mergeCell ref="A28:E28"/>
    <mergeCell ref="A29:E29"/>
    <mergeCell ref="A34:E34"/>
    <mergeCell ref="A33:E33"/>
    <mergeCell ref="A27:E27"/>
    <mergeCell ref="A53:E53"/>
    <mergeCell ref="A136:E136"/>
    <mergeCell ref="A137:E137"/>
    <mergeCell ref="A132:E132"/>
    <mergeCell ref="A115:E115"/>
    <mergeCell ref="A131:E131"/>
    <mergeCell ref="A99:E99"/>
    <mergeCell ref="A117:E117"/>
    <mergeCell ref="A64:E64"/>
    <mergeCell ref="A65:E65"/>
    <mergeCell ref="A18:E18"/>
    <mergeCell ref="A19:E19"/>
    <mergeCell ref="A20:E20"/>
    <mergeCell ref="A21:E21"/>
    <mergeCell ref="A23:E23"/>
    <mergeCell ref="A51:E51"/>
    <mergeCell ref="A48:E48"/>
    <mergeCell ref="A43:E43"/>
    <mergeCell ref="A39:E39"/>
    <mergeCell ref="A40:E40"/>
    <mergeCell ref="A52:E52"/>
    <mergeCell ref="A44:E44"/>
    <mergeCell ref="A30:E30"/>
    <mergeCell ref="A31:E31"/>
    <mergeCell ref="A32:E32"/>
    <mergeCell ref="A36:E36"/>
    <mergeCell ref="A37:E37"/>
    <mergeCell ref="A45:E45"/>
    <mergeCell ref="A46:E46"/>
    <mergeCell ref="A47:E47"/>
    <mergeCell ref="A41:E41"/>
    <mergeCell ref="A42:E42"/>
    <mergeCell ref="A76:E76"/>
    <mergeCell ref="A66:E66"/>
    <mergeCell ref="A60:E60"/>
    <mergeCell ref="A61:E61"/>
    <mergeCell ref="A62:E62"/>
    <mergeCell ref="A49:E49"/>
    <mergeCell ref="A50:E50"/>
    <mergeCell ref="A54:E54"/>
    <mergeCell ref="A55:E55"/>
    <mergeCell ref="A80:E80"/>
    <mergeCell ref="A67:E67"/>
    <mergeCell ref="A102:E102"/>
    <mergeCell ref="A103:E103"/>
    <mergeCell ref="A68:E68"/>
    <mergeCell ref="A83:E83"/>
    <mergeCell ref="A69:E69"/>
    <mergeCell ref="A73:E73"/>
    <mergeCell ref="A71:E71"/>
    <mergeCell ref="A118:E118"/>
    <mergeCell ref="A70:E70"/>
    <mergeCell ref="A78:E78"/>
    <mergeCell ref="A101:E101"/>
    <mergeCell ref="A75:E75"/>
    <mergeCell ref="A77:E77"/>
    <mergeCell ref="A98:E98"/>
    <mergeCell ref="A100:E100"/>
    <mergeCell ref="A72:E72"/>
    <mergeCell ref="A82:E82"/>
    <mergeCell ref="A130:E130"/>
    <mergeCell ref="A128:E128"/>
    <mergeCell ref="A104:E104"/>
    <mergeCell ref="A105:E105"/>
    <mergeCell ref="A106:E106"/>
    <mergeCell ref="A107:E107"/>
    <mergeCell ref="A108:E108"/>
    <mergeCell ref="A111:E111"/>
    <mergeCell ref="A109:E109"/>
    <mergeCell ref="A116:E116"/>
    <mergeCell ref="A141:E141"/>
    <mergeCell ref="A13:J13"/>
    <mergeCell ref="A124:E124"/>
    <mergeCell ref="A125:E125"/>
    <mergeCell ref="A126:E126"/>
    <mergeCell ref="A134:E134"/>
    <mergeCell ref="A110:E110"/>
    <mergeCell ref="A133:E133"/>
    <mergeCell ref="A120:E120"/>
    <mergeCell ref="A127:E127"/>
    <mergeCell ref="A81:E81"/>
    <mergeCell ref="A57:E57"/>
    <mergeCell ref="A59:E59"/>
    <mergeCell ref="A58:E58"/>
    <mergeCell ref="A74:E74"/>
    <mergeCell ref="A79:E79"/>
    <mergeCell ref="A63:E63"/>
    <mergeCell ref="A85:E85"/>
    <mergeCell ref="A86:E86"/>
    <mergeCell ref="A87:E87"/>
    <mergeCell ref="A88:E88"/>
    <mergeCell ref="A89:E89"/>
    <mergeCell ref="A90:E90"/>
    <mergeCell ref="A91:E91"/>
    <mergeCell ref="A92:E92"/>
    <mergeCell ref="A96:E96"/>
    <mergeCell ref="A97:E97"/>
    <mergeCell ref="A94:E94"/>
    <mergeCell ref="A95:E95"/>
    <mergeCell ref="A93:E93"/>
  </mergeCells>
  <printOptions/>
  <pageMargins left="1.1811023622047245" right="0.2755905511811024" top="0.7874015748031497" bottom="0.7874015748031497" header="0.5118110236220472" footer="0.5118110236220472"/>
  <pageSetup fitToHeight="3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145"/>
  <sheetViews>
    <sheetView zoomScalePageLayoutView="0" workbookViewId="0" topLeftCell="A1">
      <selection activeCell="A15" sqref="A15:E15"/>
    </sheetView>
  </sheetViews>
  <sheetFormatPr defaultColWidth="9.140625" defaultRowHeight="12.75"/>
  <cols>
    <col min="1" max="1" width="6.7109375" style="1" customWidth="1"/>
    <col min="2" max="2" width="5.57421875" style="1" customWidth="1"/>
    <col min="3" max="4" width="4.57421875" style="1" customWidth="1"/>
    <col min="5" max="5" width="23.00390625" style="1" customWidth="1"/>
    <col min="6" max="6" width="5.8515625" style="1" customWidth="1"/>
    <col min="7" max="7" width="9.57421875" style="1" customWidth="1"/>
    <col min="8" max="8" width="9.00390625" style="1" customWidth="1"/>
    <col min="9" max="9" width="8.28125" style="1" customWidth="1"/>
    <col min="10" max="10" width="10.28125" style="1" bestFit="1" customWidth="1"/>
    <col min="11" max="11" width="10.7109375" style="1" customWidth="1"/>
    <col min="12" max="16384" width="9.140625" style="1" customWidth="1"/>
  </cols>
  <sheetData>
    <row r="1" ht="12.75">
      <c r="K1" s="51" t="s">
        <v>135</v>
      </c>
    </row>
    <row r="2" ht="12.75">
      <c r="K2" s="51" t="s">
        <v>1</v>
      </c>
    </row>
    <row r="3" ht="12.75">
      <c r="K3" s="51" t="s">
        <v>2</v>
      </c>
    </row>
    <row r="4" ht="12.75">
      <c r="K4" s="51" t="s">
        <v>256</v>
      </c>
    </row>
    <row r="6" spans="8:11" ht="12.75">
      <c r="H6" s="2"/>
      <c r="J6" s="2"/>
      <c r="K6" s="51" t="s">
        <v>185</v>
      </c>
    </row>
    <row r="7" spans="8:11" ht="12.75">
      <c r="H7" s="2"/>
      <c r="J7" s="2"/>
      <c r="K7" s="51" t="s">
        <v>1</v>
      </c>
    </row>
    <row r="8" spans="8:11" ht="12.75">
      <c r="H8" s="2"/>
      <c r="J8" s="2"/>
      <c r="K8" s="51" t="s">
        <v>2</v>
      </c>
    </row>
    <row r="9" spans="8:11" ht="12.75">
      <c r="H9" s="2"/>
      <c r="J9" s="2"/>
      <c r="K9" s="51" t="s">
        <v>142</v>
      </c>
    </row>
    <row r="10" spans="8:11" ht="12.75">
      <c r="H10" s="2"/>
      <c r="J10" s="2"/>
      <c r="K10" s="51" t="s">
        <v>148</v>
      </c>
    </row>
    <row r="11" ht="12.75">
      <c r="K11" s="51" t="s">
        <v>222</v>
      </c>
    </row>
    <row r="13" spans="1:11" ht="30.75" customHeight="1">
      <c r="A13" s="105" t="s">
        <v>164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</row>
    <row r="14" ht="12.75">
      <c r="K14" s="51" t="s">
        <v>56</v>
      </c>
    </row>
    <row r="15" spans="1:11" ht="22.5">
      <c r="A15" s="122" t="s">
        <v>27</v>
      </c>
      <c r="B15" s="122"/>
      <c r="C15" s="122"/>
      <c r="D15" s="122"/>
      <c r="E15" s="122"/>
      <c r="F15" s="75" t="s">
        <v>165</v>
      </c>
      <c r="G15" s="75" t="s">
        <v>28</v>
      </c>
      <c r="H15" s="76" t="s">
        <v>29</v>
      </c>
      <c r="I15" s="76" t="s">
        <v>73</v>
      </c>
      <c r="J15" s="76" t="s">
        <v>71</v>
      </c>
      <c r="K15" s="76" t="s">
        <v>58</v>
      </c>
    </row>
    <row r="16" spans="1:11" ht="12.75">
      <c r="A16" s="180">
        <v>1</v>
      </c>
      <c r="B16" s="180"/>
      <c r="C16" s="180"/>
      <c r="D16" s="180"/>
      <c r="E16" s="180"/>
      <c r="F16" s="16">
        <v>2</v>
      </c>
      <c r="G16" s="16">
        <v>3</v>
      </c>
      <c r="H16" s="16">
        <v>4</v>
      </c>
      <c r="I16" s="16">
        <v>5</v>
      </c>
      <c r="J16" s="16">
        <v>6</v>
      </c>
      <c r="K16" s="16">
        <v>7</v>
      </c>
    </row>
    <row r="17" spans="1:12" ht="15.75" customHeight="1">
      <c r="A17" s="163" t="s">
        <v>30</v>
      </c>
      <c r="B17" s="164"/>
      <c r="C17" s="164"/>
      <c r="D17" s="164"/>
      <c r="E17" s="165"/>
      <c r="F17" s="16">
        <v>835</v>
      </c>
      <c r="G17" s="12" t="s">
        <v>31</v>
      </c>
      <c r="H17" s="12"/>
      <c r="I17" s="12"/>
      <c r="J17" s="12"/>
      <c r="K17" s="61">
        <f>K25+K49+K45+K18+K37</f>
        <v>5122.6</v>
      </c>
      <c r="L17" s="49"/>
    </row>
    <row r="18" spans="1:11" ht="46.5" customHeight="1">
      <c r="A18" s="152" t="s">
        <v>34</v>
      </c>
      <c r="B18" s="153"/>
      <c r="C18" s="153"/>
      <c r="D18" s="153"/>
      <c r="E18" s="154"/>
      <c r="F18" s="16">
        <v>835</v>
      </c>
      <c r="G18" s="12" t="s">
        <v>31</v>
      </c>
      <c r="H18" s="12" t="s">
        <v>35</v>
      </c>
      <c r="I18" s="12"/>
      <c r="J18" s="12"/>
      <c r="K18" s="61">
        <f>K19+K23</f>
        <v>832</v>
      </c>
    </row>
    <row r="19" spans="1:11" ht="32.25" customHeight="1">
      <c r="A19" s="156" t="s">
        <v>74</v>
      </c>
      <c r="B19" s="157"/>
      <c r="C19" s="157"/>
      <c r="D19" s="157"/>
      <c r="E19" s="158"/>
      <c r="F19" s="16">
        <v>835</v>
      </c>
      <c r="G19" s="12" t="s">
        <v>31</v>
      </c>
      <c r="H19" s="12" t="s">
        <v>35</v>
      </c>
      <c r="I19" s="12" t="s">
        <v>75</v>
      </c>
      <c r="J19" s="12"/>
      <c r="K19" s="61">
        <f>K20</f>
        <v>832</v>
      </c>
    </row>
    <row r="20" spans="1:11" ht="19.5" customHeight="1">
      <c r="A20" s="156" t="s">
        <v>76</v>
      </c>
      <c r="B20" s="157"/>
      <c r="C20" s="157"/>
      <c r="D20" s="157"/>
      <c r="E20" s="158"/>
      <c r="F20" s="16">
        <v>835</v>
      </c>
      <c r="G20" s="12" t="s">
        <v>31</v>
      </c>
      <c r="H20" s="12" t="s">
        <v>35</v>
      </c>
      <c r="I20" s="12" t="s">
        <v>203</v>
      </c>
      <c r="J20" s="12"/>
      <c r="K20" s="61">
        <f>K21</f>
        <v>832</v>
      </c>
    </row>
    <row r="21" spans="1:11" ht="32.25" customHeight="1">
      <c r="A21" s="152" t="s">
        <v>77</v>
      </c>
      <c r="B21" s="153"/>
      <c r="C21" s="153"/>
      <c r="D21" s="153"/>
      <c r="E21" s="154"/>
      <c r="F21" s="16">
        <v>835</v>
      </c>
      <c r="G21" s="12" t="s">
        <v>31</v>
      </c>
      <c r="H21" s="12" t="s">
        <v>35</v>
      </c>
      <c r="I21" s="12" t="s">
        <v>204</v>
      </c>
      <c r="J21" s="12"/>
      <c r="K21" s="61">
        <f>K22</f>
        <v>832</v>
      </c>
    </row>
    <row r="22" spans="1:11" ht="27.75" customHeight="1">
      <c r="A22" s="152" t="s">
        <v>110</v>
      </c>
      <c r="B22" s="153"/>
      <c r="C22" s="153"/>
      <c r="D22" s="153"/>
      <c r="E22" s="154"/>
      <c r="F22" s="16">
        <v>835</v>
      </c>
      <c r="G22" s="12" t="s">
        <v>31</v>
      </c>
      <c r="H22" s="12" t="s">
        <v>35</v>
      </c>
      <c r="I22" s="12" t="s">
        <v>204</v>
      </c>
      <c r="J22" s="12" t="s">
        <v>78</v>
      </c>
      <c r="K22" s="61">
        <f>752+80</f>
        <v>832</v>
      </c>
    </row>
    <row r="23" spans="1:11" ht="0.75" customHeight="1" hidden="1">
      <c r="A23" s="173" t="s">
        <v>200</v>
      </c>
      <c r="B23" s="177"/>
      <c r="C23" s="177"/>
      <c r="D23" s="177"/>
      <c r="E23" s="178"/>
      <c r="F23" s="16">
        <v>835</v>
      </c>
      <c r="G23" s="12" t="s">
        <v>31</v>
      </c>
      <c r="H23" s="12" t="s">
        <v>35</v>
      </c>
      <c r="I23" s="12" t="s">
        <v>205</v>
      </c>
      <c r="J23" s="12"/>
      <c r="K23" s="61">
        <f>K24</f>
        <v>0</v>
      </c>
    </row>
    <row r="24" spans="1:11" ht="28.5" customHeight="1" hidden="1">
      <c r="A24" s="152" t="s">
        <v>110</v>
      </c>
      <c r="B24" s="153"/>
      <c r="C24" s="153"/>
      <c r="D24" s="153"/>
      <c r="E24" s="154"/>
      <c r="F24" s="16">
        <v>835</v>
      </c>
      <c r="G24" s="12" t="s">
        <v>31</v>
      </c>
      <c r="H24" s="12" t="s">
        <v>35</v>
      </c>
      <c r="I24" s="12" t="s">
        <v>205</v>
      </c>
      <c r="J24" s="12" t="s">
        <v>78</v>
      </c>
      <c r="K24" s="61"/>
    </row>
    <row r="25" spans="1:11" ht="49.5" customHeight="1">
      <c r="A25" s="176" t="s">
        <v>162</v>
      </c>
      <c r="B25" s="176"/>
      <c r="C25" s="176"/>
      <c r="D25" s="176"/>
      <c r="E25" s="176"/>
      <c r="F25" s="16">
        <v>835</v>
      </c>
      <c r="G25" s="12" t="s">
        <v>31</v>
      </c>
      <c r="H25" s="12" t="s">
        <v>36</v>
      </c>
      <c r="I25" s="12"/>
      <c r="J25" s="12"/>
      <c r="K25" s="61">
        <f>K30+K35+K26</f>
        <v>4104.8</v>
      </c>
    </row>
    <row r="26" spans="1:11" ht="19.5" customHeight="1">
      <c r="A26" s="202" t="s">
        <v>115</v>
      </c>
      <c r="B26" s="203"/>
      <c r="C26" s="203"/>
      <c r="D26" s="203"/>
      <c r="E26" s="204"/>
      <c r="F26" s="16">
        <v>835</v>
      </c>
      <c r="G26" s="12" t="s">
        <v>31</v>
      </c>
      <c r="H26" s="12" t="s">
        <v>36</v>
      </c>
      <c r="I26" s="12" t="s">
        <v>116</v>
      </c>
      <c r="J26" s="12"/>
      <c r="K26" s="61">
        <f>K28</f>
        <v>24.1</v>
      </c>
    </row>
    <row r="27" spans="1:11" ht="27.75" customHeight="1">
      <c r="A27" s="173" t="s">
        <v>201</v>
      </c>
      <c r="B27" s="177"/>
      <c r="C27" s="177"/>
      <c r="D27" s="177"/>
      <c r="E27" s="178"/>
      <c r="F27" s="16">
        <v>835</v>
      </c>
      <c r="G27" s="12" t="s">
        <v>31</v>
      </c>
      <c r="H27" s="12" t="s">
        <v>36</v>
      </c>
      <c r="I27" s="12" t="s">
        <v>209</v>
      </c>
      <c r="J27" s="12"/>
      <c r="K27" s="61">
        <f>K28</f>
        <v>24.1</v>
      </c>
    </row>
    <row r="28" spans="1:11" ht="42" customHeight="1">
      <c r="A28" s="173" t="s">
        <v>202</v>
      </c>
      <c r="B28" s="177"/>
      <c r="C28" s="177"/>
      <c r="D28" s="177"/>
      <c r="E28" s="178"/>
      <c r="F28" s="16">
        <v>835</v>
      </c>
      <c r="G28" s="12" t="s">
        <v>31</v>
      </c>
      <c r="H28" s="12" t="s">
        <v>36</v>
      </c>
      <c r="I28" s="64" t="s">
        <v>174</v>
      </c>
      <c r="J28" s="12"/>
      <c r="K28" s="61">
        <f>K29</f>
        <v>24.1</v>
      </c>
    </row>
    <row r="29" spans="1:11" ht="18" customHeight="1">
      <c r="A29" s="152" t="s">
        <v>61</v>
      </c>
      <c r="B29" s="153"/>
      <c r="C29" s="153"/>
      <c r="D29" s="153"/>
      <c r="E29" s="154"/>
      <c r="F29" s="16">
        <v>835</v>
      </c>
      <c r="G29" s="12" t="s">
        <v>31</v>
      </c>
      <c r="H29" s="12" t="s">
        <v>36</v>
      </c>
      <c r="I29" s="64" t="s">
        <v>174</v>
      </c>
      <c r="J29" s="12" t="s">
        <v>99</v>
      </c>
      <c r="K29" s="61">
        <v>24.1</v>
      </c>
    </row>
    <row r="30" spans="1:11" ht="28.5" customHeight="1">
      <c r="A30" s="152" t="s">
        <v>74</v>
      </c>
      <c r="B30" s="153"/>
      <c r="C30" s="153"/>
      <c r="D30" s="153"/>
      <c r="E30" s="154"/>
      <c r="F30" s="16">
        <v>835</v>
      </c>
      <c r="G30" s="12" t="s">
        <v>31</v>
      </c>
      <c r="H30" s="12" t="s">
        <v>36</v>
      </c>
      <c r="I30" s="12" t="s">
        <v>75</v>
      </c>
      <c r="J30" s="12"/>
      <c r="K30" s="61">
        <f>K31</f>
        <v>3430.1</v>
      </c>
    </row>
    <row r="31" spans="1:11" ht="27" customHeight="1">
      <c r="A31" s="156" t="s">
        <v>77</v>
      </c>
      <c r="B31" s="157"/>
      <c r="C31" s="157"/>
      <c r="D31" s="157"/>
      <c r="E31" s="158"/>
      <c r="F31" s="16">
        <v>835</v>
      </c>
      <c r="G31" s="12" t="s">
        <v>31</v>
      </c>
      <c r="H31" s="12" t="s">
        <v>36</v>
      </c>
      <c r="I31" s="12" t="s">
        <v>79</v>
      </c>
      <c r="J31" s="12"/>
      <c r="K31" s="61">
        <f>K32+K33+K34</f>
        <v>3430.1</v>
      </c>
    </row>
    <row r="32" spans="1:11" ht="24.75" customHeight="1">
      <c r="A32" s="152" t="s">
        <v>110</v>
      </c>
      <c r="B32" s="153"/>
      <c r="C32" s="153"/>
      <c r="D32" s="153"/>
      <c r="E32" s="154"/>
      <c r="F32" s="16">
        <v>835</v>
      </c>
      <c r="G32" s="12" t="s">
        <v>31</v>
      </c>
      <c r="H32" s="12" t="s">
        <v>36</v>
      </c>
      <c r="I32" s="12" t="s">
        <v>79</v>
      </c>
      <c r="J32" s="12" t="s">
        <v>78</v>
      </c>
      <c r="K32" s="61">
        <v>1874</v>
      </c>
    </row>
    <row r="33" spans="1:11" ht="39" customHeight="1">
      <c r="A33" s="152" t="s">
        <v>109</v>
      </c>
      <c r="B33" s="153"/>
      <c r="C33" s="153"/>
      <c r="D33" s="153"/>
      <c r="E33" s="154"/>
      <c r="F33" s="16">
        <v>835</v>
      </c>
      <c r="G33" s="12" t="s">
        <v>31</v>
      </c>
      <c r="H33" s="12" t="s">
        <v>36</v>
      </c>
      <c r="I33" s="12" t="s">
        <v>79</v>
      </c>
      <c r="J33" s="12" t="s">
        <v>80</v>
      </c>
      <c r="K33" s="61">
        <v>1526.1</v>
      </c>
    </row>
    <row r="34" spans="1:11" ht="18.75" customHeight="1">
      <c r="A34" s="152" t="s">
        <v>81</v>
      </c>
      <c r="B34" s="153"/>
      <c r="C34" s="153"/>
      <c r="D34" s="153"/>
      <c r="E34" s="154"/>
      <c r="F34" s="16">
        <v>835</v>
      </c>
      <c r="G34" s="12" t="s">
        <v>31</v>
      </c>
      <c r="H34" s="12" t="s">
        <v>36</v>
      </c>
      <c r="I34" s="12" t="s">
        <v>79</v>
      </c>
      <c r="J34" s="12" t="s">
        <v>82</v>
      </c>
      <c r="K34" s="61">
        <v>30</v>
      </c>
    </row>
    <row r="35" spans="1:11" ht="39" customHeight="1">
      <c r="A35" s="173" t="s">
        <v>200</v>
      </c>
      <c r="B35" s="177"/>
      <c r="C35" s="177"/>
      <c r="D35" s="177"/>
      <c r="E35" s="178"/>
      <c r="F35" s="16">
        <v>835</v>
      </c>
      <c r="G35" s="12" t="s">
        <v>31</v>
      </c>
      <c r="H35" s="12" t="s">
        <v>36</v>
      </c>
      <c r="I35" s="12" t="s">
        <v>139</v>
      </c>
      <c r="J35" s="12"/>
      <c r="K35" s="61">
        <v>650.6</v>
      </c>
    </row>
    <row r="36" spans="1:11" ht="28.5" customHeight="1">
      <c r="A36" s="152" t="s">
        <v>110</v>
      </c>
      <c r="B36" s="153"/>
      <c r="C36" s="153"/>
      <c r="D36" s="153"/>
      <c r="E36" s="154"/>
      <c r="F36" s="16">
        <v>835</v>
      </c>
      <c r="G36" s="12" t="s">
        <v>31</v>
      </c>
      <c r="H36" s="12" t="s">
        <v>36</v>
      </c>
      <c r="I36" s="12" t="s">
        <v>139</v>
      </c>
      <c r="J36" s="12" t="s">
        <v>78</v>
      </c>
      <c r="K36" s="61">
        <v>650.6</v>
      </c>
    </row>
    <row r="37" spans="1:11" ht="41.25" customHeight="1">
      <c r="A37" s="152" t="s">
        <v>113</v>
      </c>
      <c r="B37" s="153"/>
      <c r="C37" s="153"/>
      <c r="D37" s="153"/>
      <c r="E37" s="154"/>
      <c r="F37" s="16">
        <v>835</v>
      </c>
      <c r="G37" s="12" t="s">
        <v>31</v>
      </c>
      <c r="H37" s="12" t="s">
        <v>68</v>
      </c>
      <c r="I37" s="12"/>
      <c r="J37" s="12"/>
      <c r="K37" s="61">
        <f>K38+K42</f>
        <v>150</v>
      </c>
    </row>
    <row r="38" spans="1:11" ht="15" customHeight="1" hidden="1">
      <c r="A38" s="202" t="s">
        <v>115</v>
      </c>
      <c r="B38" s="203"/>
      <c r="C38" s="203"/>
      <c r="D38" s="203"/>
      <c r="E38" s="204"/>
      <c r="F38" s="16">
        <v>835</v>
      </c>
      <c r="G38" s="48" t="s">
        <v>31</v>
      </c>
      <c r="H38" s="48" t="s">
        <v>68</v>
      </c>
      <c r="I38" s="12" t="s">
        <v>116</v>
      </c>
      <c r="J38" s="12"/>
      <c r="K38" s="61">
        <f>K39</f>
        <v>0</v>
      </c>
    </row>
    <row r="39" spans="1:11" ht="43.5" customHeight="1" hidden="1">
      <c r="A39" s="173" t="s">
        <v>202</v>
      </c>
      <c r="B39" s="177"/>
      <c r="C39" s="177"/>
      <c r="D39" s="177"/>
      <c r="E39" s="178"/>
      <c r="F39" s="16">
        <v>835</v>
      </c>
      <c r="G39" s="48" t="s">
        <v>31</v>
      </c>
      <c r="H39" s="48" t="s">
        <v>68</v>
      </c>
      <c r="I39" s="12" t="s">
        <v>206</v>
      </c>
      <c r="J39" s="12"/>
      <c r="K39" s="61">
        <f>K40</f>
        <v>0</v>
      </c>
    </row>
    <row r="40" spans="1:11" ht="75.75" customHeight="1" hidden="1">
      <c r="A40" s="152" t="s">
        <v>163</v>
      </c>
      <c r="B40" s="161"/>
      <c r="C40" s="161"/>
      <c r="D40" s="161"/>
      <c r="E40" s="162"/>
      <c r="F40" s="16">
        <v>835</v>
      </c>
      <c r="G40" s="12" t="s">
        <v>31</v>
      </c>
      <c r="H40" s="12" t="s">
        <v>68</v>
      </c>
      <c r="I40" s="64" t="s">
        <v>172</v>
      </c>
      <c r="J40" s="12"/>
      <c r="K40" s="61">
        <f>K41</f>
        <v>0</v>
      </c>
    </row>
    <row r="41" spans="1:11" ht="18.75" customHeight="1" hidden="1">
      <c r="A41" s="152" t="s">
        <v>61</v>
      </c>
      <c r="B41" s="153"/>
      <c r="C41" s="153"/>
      <c r="D41" s="153"/>
      <c r="E41" s="154"/>
      <c r="F41" s="16">
        <v>835</v>
      </c>
      <c r="G41" s="12" t="s">
        <v>31</v>
      </c>
      <c r="H41" s="12" t="s">
        <v>68</v>
      </c>
      <c r="I41" s="64" t="s">
        <v>172</v>
      </c>
      <c r="J41" s="12" t="s">
        <v>99</v>
      </c>
      <c r="K41" s="61"/>
    </row>
    <row r="42" spans="1:11" ht="38.25" customHeight="1">
      <c r="A42" s="173" t="s">
        <v>202</v>
      </c>
      <c r="B42" s="177"/>
      <c r="C42" s="177"/>
      <c r="D42" s="177"/>
      <c r="E42" s="178"/>
      <c r="F42" s="16">
        <v>835</v>
      </c>
      <c r="G42" s="12" t="s">
        <v>31</v>
      </c>
      <c r="H42" s="12" t="s">
        <v>68</v>
      </c>
      <c r="I42" s="64" t="s">
        <v>207</v>
      </c>
      <c r="J42" s="12"/>
      <c r="K42" s="61">
        <f>K43</f>
        <v>150</v>
      </c>
    </row>
    <row r="43" spans="1:11" ht="23.25" customHeight="1">
      <c r="A43" s="152" t="s">
        <v>117</v>
      </c>
      <c r="B43" s="153"/>
      <c r="C43" s="153"/>
      <c r="D43" s="153"/>
      <c r="E43" s="154"/>
      <c r="F43" s="16">
        <v>835</v>
      </c>
      <c r="G43" s="12" t="s">
        <v>31</v>
      </c>
      <c r="H43" s="12" t="s">
        <v>68</v>
      </c>
      <c r="I43" s="64" t="s">
        <v>173</v>
      </c>
      <c r="J43" s="12"/>
      <c r="K43" s="61">
        <f>K44</f>
        <v>150</v>
      </c>
    </row>
    <row r="44" spans="1:11" ht="13.5" customHeight="1">
      <c r="A44" s="152" t="s">
        <v>61</v>
      </c>
      <c r="B44" s="153"/>
      <c r="C44" s="153"/>
      <c r="D44" s="153"/>
      <c r="E44" s="154"/>
      <c r="F44" s="16">
        <v>835</v>
      </c>
      <c r="G44" s="12" t="s">
        <v>31</v>
      </c>
      <c r="H44" s="12" t="s">
        <v>68</v>
      </c>
      <c r="I44" s="64" t="s">
        <v>173</v>
      </c>
      <c r="J44" s="12" t="s">
        <v>99</v>
      </c>
      <c r="K44" s="61">
        <v>150</v>
      </c>
    </row>
    <row r="45" spans="1:11" ht="13.5" customHeight="1">
      <c r="A45" s="156" t="s">
        <v>37</v>
      </c>
      <c r="B45" s="157"/>
      <c r="C45" s="157"/>
      <c r="D45" s="157"/>
      <c r="E45" s="158"/>
      <c r="F45" s="16">
        <v>835</v>
      </c>
      <c r="G45" s="12" t="s">
        <v>31</v>
      </c>
      <c r="H45" s="12" t="s">
        <v>38</v>
      </c>
      <c r="I45" s="12"/>
      <c r="J45" s="12"/>
      <c r="K45" s="61">
        <f>K47</f>
        <v>10</v>
      </c>
    </row>
    <row r="46" spans="1:11" ht="13.5" customHeight="1">
      <c r="A46" s="156" t="s">
        <v>83</v>
      </c>
      <c r="B46" s="157"/>
      <c r="C46" s="157"/>
      <c r="D46" s="157"/>
      <c r="E46" s="158"/>
      <c r="F46" s="16">
        <v>835</v>
      </c>
      <c r="G46" s="12" t="s">
        <v>31</v>
      </c>
      <c r="H46" s="12" t="s">
        <v>38</v>
      </c>
      <c r="I46" s="12" t="s">
        <v>84</v>
      </c>
      <c r="J46" s="36"/>
      <c r="K46" s="61">
        <f>K47</f>
        <v>10</v>
      </c>
    </row>
    <row r="47" spans="1:11" ht="15.75" customHeight="1">
      <c r="A47" s="156" t="s">
        <v>85</v>
      </c>
      <c r="B47" s="157"/>
      <c r="C47" s="157"/>
      <c r="D47" s="157"/>
      <c r="E47" s="158"/>
      <c r="F47" s="16">
        <v>835</v>
      </c>
      <c r="G47" s="12" t="s">
        <v>31</v>
      </c>
      <c r="H47" s="12" t="s">
        <v>38</v>
      </c>
      <c r="I47" s="12" t="s">
        <v>86</v>
      </c>
      <c r="J47" s="36"/>
      <c r="K47" s="61">
        <f>K48</f>
        <v>10</v>
      </c>
    </row>
    <row r="48" spans="1:11" ht="15" customHeight="1">
      <c r="A48" s="152" t="s">
        <v>112</v>
      </c>
      <c r="B48" s="153"/>
      <c r="C48" s="153"/>
      <c r="D48" s="153"/>
      <c r="E48" s="154"/>
      <c r="F48" s="16">
        <v>835</v>
      </c>
      <c r="G48" s="12" t="s">
        <v>31</v>
      </c>
      <c r="H48" s="12" t="s">
        <v>38</v>
      </c>
      <c r="I48" s="12" t="s">
        <v>86</v>
      </c>
      <c r="J48" s="12" t="s">
        <v>87</v>
      </c>
      <c r="K48" s="61">
        <v>10</v>
      </c>
    </row>
    <row r="49" spans="1:11" ht="13.5" customHeight="1">
      <c r="A49" s="156" t="s">
        <v>39</v>
      </c>
      <c r="B49" s="197"/>
      <c r="C49" s="197"/>
      <c r="D49" s="197"/>
      <c r="E49" s="198"/>
      <c r="F49" s="16">
        <v>835</v>
      </c>
      <c r="G49" s="12" t="s">
        <v>31</v>
      </c>
      <c r="H49" s="12" t="s">
        <v>40</v>
      </c>
      <c r="I49" s="37"/>
      <c r="J49" s="12"/>
      <c r="K49" s="61">
        <f>K51+K53+K56+K58</f>
        <v>25.8</v>
      </c>
    </row>
    <row r="50" spans="1:11" ht="16.5" customHeight="1">
      <c r="A50" s="152" t="s">
        <v>88</v>
      </c>
      <c r="B50" s="153"/>
      <c r="C50" s="153"/>
      <c r="D50" s="153"/>
      <c r="E50" s="154"/>
      <c r="F50" s="16">
        <v>835</v>
      </c>
      <c r="G50" s="12" t="s">
        <v>31</v>
      </c>
      <c r="H50" s="12" t="s">
        <v>40</v>
      </c>
      <c r="I50" s="12" t="s">
        <v>118</v>
      </c>
      <c r="J50" s="12"/>
      <c r="K50" s="61">
        <f>K51</f>
        <v>0.4</v>
      </c>
    </row>
    <row r="51" spans="1:11" ht="131.25" customHeight="1">
      <c r="A51" s="199" t="s">
        <v>100</v>
      </c>
      <c r="B51" s="200"/>
      <c r="C51" s="200"/>
      <c r="D51" s="200"/>
      <c r="E51" s="201"/>
      <c r="F51" s="16">
        <v>835</v>
      </c>
      <c r="G51" s="12" t="s">
        <v>31</v>
      </c>
      <c r="H51" s="12" t="s">
        <v>40</v>
      </c>
      <c r="I51" s="12" t="s">
        <v>119</v>
      </c>
      <c r="J51" s="12"/>
      <c r="K51" s="61">
        <f>K52</f>
        <v>0.4</v>
      </c>
    </row>
    <row r="52" spans="1:11" ht="39" customHeight="1">
      <c r="A52" s="152" t="s">
        <v>109</v>
      </c>
      <c r="B52" s="153"/>
      <c r="C52" s="153"/>
      <c r="D52" s="153"/>
      <c r="E52" s="154"/>
      <c r="F52" s="16">
        <v>835</v>
      </c>
      <c r="G52" s="12" t="s">
        <v>31</v>
      </c>
      <c r="H52" s="12" t="s">
        <v>40</v>
      </c>
      <c r="I52" s="12" t="s">
        <v>119</v>
      </c>
      <c r="J52" s="12" t="s">
        <v>80</v>
      </c>
      <c r="K52" s="61">
        <v>0.4</v>
      </c>
    </row>
    <row r="53" spans="1:11" ht="29.25" customHeight="1">
      <c r="A53" s="156" t="s">
        <v>120</v>
      </c>
      <c r="B53" s="159"/>
      <c r="C53" s="159"/>
      <c r="D53" s="159"/>
      <c r="E53" s="160"/>
      <c r="F53" s="16">
        <v>835</v>
      </c>
      <c r="G53" s="12" t="s">
        <v>31</v>
      </c>
      <c r="H53" s="12" t="s">
        <v>40</v>
      </c>
      <c r="I53" s="12" t="s">
        <v>121</v>
      </c>
      <c r="J53" s="12"/>
      <c r="K53" s="61">
        <f>K54</f>
        <v>3</v>
      </c>
    </row>
    <row r="54" spans="1:15" ht="31.5" customHeight="1">
      <c r="A54" s="152" t="s">
        <v>122</v>
      </c>
      <c r="B54" s="153"/>
      <c r="C54" s="153"/>
      <c r="D54" s="153"/>
      <c r="E54" s="154"/>
      <c r="F54" s="16">
        <v>835</v>
      </c>
      <c r="G54" s="12" t="s">
        <v>31</v>
      </c>
      <c r="H54" s="12" t="s">
        <v>40</v>
      </c>
      <c r="I54" s="12" t="s">
        <v>123</v>
      </c>
      <c r="J54" s="12"/>
      <c r="K54" s="61">
        <f>K55</f>
        <v>3</v>
      </c>
      <c r="O54" s="14"/>
    </row>
    <row r="55" spans="1:11" ht="18" customHeight="1">
      <c r="A55" s="156" t="s">
        <v>81</v>
      </c>
      <c r="B55" s="157"/>
      <c r="C55" s="157"/>
      <c r="D55" s="157"/>
      <c r="E55" s="158"/>
      <c r="F55" s="16">
        <v>835</v>
      </c>
      <c r="G55" s="12" t="s">
        <v>31</v>
      </c>
      <c r="H55" s="12" t="s">
        <v>40</v>
      </c>
      <c r="I55" s="12" t="s">
        <v>123</v>
      </c>
      <c r="J55" s="64" t="s">
        <v>82</v>
      </c>
      <c r="K55" s="61">
        <v>3</v>
      </c>
    </row>
    <row r="56" spans="1:11" ht="18" customHeight="1">
      <c r="A56" s="90" t="s">
        <v>39</v>
      </c>
      <c r="B56" s="91"/>
      <c r="C56" s="91"/>
      <c r="D56" s="91"/>
      <c r="E56" s="92"/>
      <c r="F56" s="16">
        <v>835</v>
      </c>
      <c r="G56" s="12" t="s">
        <v>31</v>
      </c>
      <c r="H56" s="12" t="s">
        <v>40</v>
      </c>
      <c r="I56" s="12" t="s">
        <v>232</v>
      </c>
      <c r="J56" s="64"/>
      <c r="K56" s="61">
        <f>K57</f>
        <v>11</v>
      </c>
    </row>
    <row r="57" spans="1:11" ht="41.25" customHeight="1">
      <c r="A57" s="152" t="s">
        <v>109</v>
      </c>
      <c r="B57" s="153"/>
      <c r="C57" s="153"/>
      <c r="D57" s="153"/>
      <c r="E57" s="154"/>
      <c r="F57" s="16">
        <v>835</v>
      </c>
      <c r="G57" s="12" t="s">
        <v>31</v>
      </c>
      <c r="H57" s="12" t="s">
        <v>40</v>
      </c>
      <c r="I57" s="12" t="s">
        <v>232</v>
      </c>
      <c r="J57" s="64" t="s">
        <v>80</v>
      </c>
      <c r="K57" s="61">
        <v>11</v>
      </c>
    </row>
    <row r="58" spans="1:11" ht="29.25" customHeight="1">
      <c r="A58" s="152" t="s">
        <v>233</v>
      </c>
      <c r="B58" s="153"/>
      <c r="C58" s="153"/>
      <c r="D58" s="153"/>
      <c r="E58" s="154"/>
      <c r="F58" s="16">
        <v>835</v>
      </c>
      <c r="G58" s="12" t="s">
        <v>31</v>
      </c>
      <c r="H58" s="12" t="s">
        <v>40</v>
      </c>
      <c r="I58" s="12" t="s">
        <v>123</v>
      </c>
      <c r="J58" s="64"/>
      <c r="K58" s="61">
        <f>K59</f>
        <v>11.4</v>
      </c>
    </row>
    <row r="59" spans="1:11" ht="17.25" customHeight="1">
      <c r="A59" s="156" t="s">
        <v>81</v>
      </c>
      <c r="B59" s="157"/>
      <c r="C59" s="157"/>
      <c r="D59" s="157"/>
      <c r="E59" s="158"/>
      <c r="F59" s="16">
        <v>835</v>
      </c>
      <c r="G59" s="12" t="s">
        <v>31</v>
      </c>
      <c r="H59" s="12" t="s">
        <v>40</v>
      </c>
      <c r="I59" s="12" t="s">
        <v>123</v>
      </c>
      <c r="J59" s="64" t="s">
        <v>82</v>
      </c>
      <c r="K59" s="61">
        <v>11.4</v>
      </c>
    </row>
    <row r="60" spans="1:11" ht="20.25" customHeight="1">
      <c r="A60" s="163" t="s">
        <v>41</v>
      </c>
      <c r="B60" s="164"/>
      <c r="C60" s="164"/>
      <c r="D60" s="164"/>
      <c r="E60" s="165"/>
      <c r="F60" s="16">
        <v>835</v>
      </c>
      <c r="G60" s="12" t="s">
        <v>35</v>
      </c>
      <c r="H60" s="12"/>
      <c r="I60" s="12"/>
      <c r="J60" s="12"/>
      <c r="K60" s="62">
        <f>K61</f>
        <v>193.5</v>
      </c>
    </row>
    <row r="61" spans="1:11" ht="23.25" customHeight="1">
      <c r="A61" s="156" t="s">
        <v>103</v>
      </c>
      <c r="B61" s="157"/>
      <c r="C61" s="157"/>
      <c r="D61" s="157"/>
      <c r="E61" s="158"/>
      <c r="F61" s="16">
        <v>835</v>
      </c>
      <c r="G61" s="12" t="s">
        <v>35</v>
      </c>
      <c r="H61" s="12" t="s">
        <v>33</v>
      </c>
      <c r="I61" s="12"/>
      <c r="J61" s="12"/>
      <c r="K61" s="62">
        <f>K62</f>
        <v>193.5</v>
      </c>
    </row>
    <row r="62" spans="1:11" ht="14.25" customHeight="1">
      <c r="A62" s="152" t="s">
        <v>88</v>
      </c>
      <c r="B62" s="153"/>
      <c r="C62" s="153"/>
      <c r="D62" s="153"/>
      <c r="E62" s="154"/>
      <c r="F62" s="16">
        <v>835</v>
      </c>
      <c r="G62" s="12" t="s">
        <v>35</v>
      </c>
      <c r="H62" s="12" t="s">
        <v>33</v>
      </c>
      <c r="I62" s="12" t="s">
        <v>118</v>
      </c>
      <c r="J62" s="12"/>
      <c r="K62" s="62">
        <f>K63</f>
        <v>193.5</v>
      </c>
    </row>
    <row r="63" spans="1:11" ht="27" customHeight="1">
      <c r="A63" s="189" t="s">
        <v>89</v>
      </c>
      <c r="B63" s="190"/>
      <c r="C63" s="190"/>
      <c r="D63" s="190"/>
      <c r="E63" s="191"/>
      <c r="F63" s="16">
        <v>835</v>
      </c>
      <c r="G63" s="12" t="s">
        <v>35</v>
      </c>
      <c r="H63" s="12" t="s">
        <v>33</v>
      </c>
      <c r="I63" s="12" t="s">
        <v>124</v>
      </c>
      <c r="J63" s="12"/>
      <c r="K63" s="61">
        <f>K64+K65</f>
        <v>193.5</v>
      </c>
    </row>
    <row r="64" spans="1:11" ht="30" customHeight="1">
      <c r="A64" s="152" t="s">
        <v>110</v>
      </c>
      <c r="B64" s="153"/>
      <c r="C64" s="153"/>
      <c r="D64" s="153"/>
      <c r="E64" s="154"/>
      <c r="F64" s="16">
        <v>835</v>
      </c>
      <c r="G64" s="12" t="s">
        <v>35</v>
      </c>
      <c r="H64" s="12" t="s">
        <v>33</v>
      </c>
      <c r="I64" s="12" t="s">
        <v>124</v>
      </c>
      <c r="J64" s="12" t="s">
        <v>78</v>
      </c>
      <c r="K64" s="61">
        <v>179.3</v>
      </c>
    </row>
    <row r="65" spans="1:11" ht="42" customHeight="1">
      <c r="A65" s="152" t="s">
        <v>109</v>
      </c>
      <c r="B65" s="153"/>
      <c r="C65" s="153"/>
      <c r="D65" s="153"/>
      <c r="E65" s="154"/>
      <c r="F65" s="16">
        <v>835</v>
      </c>
      <c r="G65" s="12" t="s">
        <v>35</v>
      </c>
      <c r="H65" s="12" t="s">
        <v>33</v>
      </c>
      <c r="I65" s="12" t="s">
        <v>124</v>
      </c>
      <c r="J65" s="12" t="s">
        <v>80</v>
      </c>
      <c r="K65" s="62">
        <v>14.2</v>
      </c>
    </row>
    <row r="66" spans="1:11" ht="31.5" customHeight="1">
      <c r="A66" s="163" t="s">
        <v>42</v>
      </c>
      <c r="B66" s="164"/>
      <c r="C66" s="164"/>
      <c r="D66" s="164"/>
      <c r="E66" s="165"/>
      <c r="F66" s="16">
        <v>835</v>
      </c>
      <c r="G66" s="12" t="s">
        <v>33</v>
      </c>
      <c r="H66" s="12"/>
      <c r="I66" s="12"/>
      <c r="J66" s="12"/>
      <c r="K66" s="61">
        <f>K67</f>
        <v>111.4</v>
      </c>
    </row>
    <row r="67" spans="1:11" ht="12.75" customHeight="1">
      <c r="A67" s="176" t="s">
        <v>44</v>
      </c>
      <c r="B67" s="176"/>
      <c r="C67" s="176"/>
      <c r="D67" s="176"/>
      <c r="E67" s="176"/>
      <c r="F67" s="16">
        <v>835</v>
      </c>
      <c r="G67" s="12" t="s">
        <v>33</v>
      </c>
      <c r="H67" s="12" t="s">
        <v>45</v>
      </c>
      <c r="I67" s="38"/>
      <c r="J67" s="12"/>
      <c r="K67" s="61">
        <f>K68+K71</f>
        <v>111.4</v>
      </c>
    </row>
    <row r="68" spans="1:11" ht="33" customHeight="1">
      <c r="A68" s="156" t="s">
        <v>214</v>
      </c>
      <c r="B68" s="157"/>
      <c r="C68" s="157"/>
      <c r="D68" s="157"/>
      <c r="E68" s="158"/>
      <c r="F68" s="16">
        <v>835</v>
      </c>
      <c r="G68" s="12" t="s">
        <v>33</v>
      </c>
      <c r="H68" s="39" t="s">
        <v>45</v>
      </c>
      <c r="I68" s="40" t="s">
        <v>149</v>
      </c>
      <c r="J68" s="41"/>
      <c r="K68" s="61">
        <f>K69</f>
        <v>51.4</v>
      </c>
    </row>
    <row r="69" spans="1:11" ht="24.75" customHeight="1">
      <c r="A69" s="189" t="s">
        <v>168</v>
      </c>
      <c r="B69" s="190"/>
      <c r="C69" s="190"/>
      <c r="D69" s="190"/>
      <c r="E69" s="191"/>
      <c r="F69" s="16">
        <v>835</v>
      </c>
      <c r="G69" s="12" t="s">
        <v>33</v>
      </c>
      <c r="H69" s="39" t="s">
        <v>45</v>
      </c>
      <c r="I69" s="40" t="s">
        <v>150</v>
      </c>
      <c r="J69" s="41"/>
      <c r="K69" s="61">
        <f>K70</f>
        <v>51.4</v>
      </c>
    </row>
    <row r="70" spans="1:11" ht="38.25" customHeight="1">
      <c r="A70" s="152" t="s">
        <v>109</v>
      </c>
      <c r="B70" s="153"/>
      <c r="C70" s="153"/>
      <c r="D70" s="153"/>
      <c r="E70" s="154"/>
      <c r="F70" s="16">
        <v>835</v>
      </c>
      <c r="G70" s="12" t="s">
        <v>33</v>
      </c>
      <c r="H70" s="39" t="s">
        <v>45</v>
      </c>
      <c r="I70" s="40" t="s">
        <v>150</v>
      </c>
      <c r="J70" s="41" t="s">
        <v>80</v>
      </c>
      <c r="K70" s="61">
        <v>51.4</v>
      </c>
    </row>
    <row r="71" spans="1:11" ht="38.25" customHeight="1">
      <c r="A71" s="173" t="s">
        <v>200</v>
      </c>
      <c r="B71" s="177"/>
      <c r="C71" s="177"/>
      <c r="D71" s="177"/>
      <c r="E71" s="178"/>
      <c r="F71" s="16">
        <v>835</v>
      </c>
      <c r="G71" s="12" t="s">
        <v>33</v>
      </c>
      <c r="H71" s="39" t="s">
        <v>45</v>
      </c>
      <c r="I71" s="87" t="s">
        <v>229</v>
      </c>
      <c r="J71" s="41"/>
      <c r="K71" s="61">
        <f>K72</f>
        <v>60</v>
      </c>
    </row>
    <row r="72" spans="1:11" ht="38.25" customHeight="1">
      <c r="A72" s="152" t="s">
        <v>109</v>
      </c>
      <c r="B72" s="153"/>
      <c r="C72" s="153"/>
      <c r="D72" s="153"/>
      <c r="E72" s="154"/>
      <c r="F72" s="16">
        <v>835</v>
      </c>
      <c r="G72" s="12" t="s">
        <v>33</v>
      </c>
      <c r="H72" s="39" t="s">
        <v>45</v>
      </c>
      <c r="I72" s="87" t="s">
        <v>229</v>
      </c>
      <c r="J72" s="41" t="s">
        <v>80</v>
      </c>
      <c r="K72" s="61">
        <v>60</v>
      </c>
    </row>
    <row r="73" spans="1:11" ht="13.5" customHeight="1">
      <c r="A73" s="163" t="s">
        <v>46</v>
      </c>
      <c r="B73" s="164"/>
      <c r="C73" s="164"/>
      <c r="D73" s="164"/>
      <c r="E73" s="165"/>
      <c r="F73" s="16">
        <v>835</v>
      </c>
      <c r="G73" s="12" t="s">
        <v>36</v>
      </c>
      <c r="H73" s="12"/>
      <c r="I73" s="43"/>
      <c r="J73" s="12"/>
      <c r="K73" s="61">
        <f>K74</f>
        <v>1387.5</v>
      </c>
    </row>
    <row r="74" spans="1:11" ht="15" customHeight="1">
      <c r="A74" s="152" t="s">
        <v>47</v>
      </c>
      <c r="B74" s="153"/>
      <c r="C74" s="153"/>
      <c r="D74" s="153"/>
      <c r="E74" s="154"/>
      <c r="F74" s="16">
        <v>835</v>
      </c>
      <c r="G74" s="12" t="s">
        <v>36</v>
      </c>
      <c r="H74" s="12" t="s">
        <v>43</v>
      </c>
      <c r="I74" s="38"/>
      <c r="J74" s="12"/>
      <c r="K74" s="61">
        <f>K75+K81</f>
        <v>1387.5</v>
      </c>
    </row>
    <row r="75" spans="1:11" ht="17.25" customHeight="1">
      <c r="A75" s="152" t="s">
        <v>125</v>
      </c>
      <c r="B75" s="153"/>
      <c r="C75" s="153"/>
      <c r="D75" s="153"/>
      <c r="E75" s="154"/>
      <c r="F75" s="16">
        <v>835</v>
      </c>
      <c r="G75" s="12" t="s">
        <v>36</v>
      </c>
      <c r="H75" s="12" t="s">
        <v>43</v>
      </c>
      <c r="I75" s="42" t="s">
        <v>151</v>
      </c>
      <c r="J75" s="41"/>
      <c r="K75" s="61">
        <f>K76+K79</f>
        <v>1288.5</v>
      </c>
    </row>
    <row r="76" spans="1:11" ht="48" customHeight="1" hidden="1">
      <c r="A76" s="173" t="s">
        <v>202</v>
      </c>
      <c r="B76" s="177"/>
      <c r="C76" s="177"/>
      <c r="D76" s="177"/>
      <c r="E76" s="178"/>
      <c r="F76" s="16">
        <v>835</v>
      </c>
      <c r="G76" s="12" t="s">
        <v>36</v>
      </c>
      <c r="H76" s="12" t="s">
        <v>43</v>
      </c>
      <c r="I76" s="12" t="s">
        <v>216</v>
      </c>
      <c r="J76" s="41"/>
      <c r="K76" s="61">
        <f>K77</f>
        <v>0</v>
      </c>
    </row>
    <row r="77" spans="1:11" ht="70.5" customHeight="1" hidden="1">
      <c r="A77" s="152" t="s">
        <v>114</v>
      </c>
      <c r="B77" s="153"/>
      <c r="C77" s="153"/>
      <c r="D77" s="153"/>
      <c r="E77" s="154"/>
      <c r="F77" s="16">
        <v>835</v>
      </c>
      <c r="G77" s="12" t="s">
        <v>36</v>
      </c>
      <c r="H77" s="12" t="s">
        <v>43</v>
      </c>
      <c r="I77" s="12" t="s">
        <v>216</v>
      </c>
      <c r="J77" s="41"/>
      <c r="K77" s="61">
        <f>K78</f>
        <v>0</v>
      </c>
    </row>
    <row r="78" spans="1:11" ht="27.75" customHeight="1" hidden="1">
      <c r="A78" s="152" t="s">
        <v>61</v>
      </c>
      <c r="B78" s="153"/>
      <c r="C78" s="153"/>
      <c r="D78" s="153"/>
      <c r="E78" s="154"/>
      <c r="F78" s="16">
        <v>835</v>
      </c>
      <c r="G78" s="12" t="s">
        <v>36</v>
      </c>
      <c r="H78" s="12" t="s">
        <v>43</v>
      </c>
      <c r="I78" s="12" t="s">
        <v>216</v>
      </c>
      <c r="J78" s="41" t="s">
        <v>99</v>
      </c>
      <c r="K78" s="61"/>
    </row>
    <row r="79" spans="1:11" ht="44.25" customHeight="1">
      <c r="A79" s="152" t="s">
        <v>126</v>
      </c>
      <c r="B79" s="153"/>
      <c r="C79" s="153"/>
      <c r="D79" s="153"/>
      <c r="E79" s="154"/>
      <c r="F79" s="16">
        <v>835</v>
      </c>
      <c r="G79" s="12" t="s">
        <v>36</v>
      </c>
      <c r="H79" s="39" t="s">
        <v>43</v>
      </c>
      <c r="I79" s="42" t="s">
        <v>152</v>
      </c>
      <c r="J79" s="41"/>
      <c r="K79" s="61">
        <f>K80</f>
        <v>1288.5</v>
      </c>
    </row>
    <row r="80" spans="1:11" ht="40.5" customHeight="1">
      <c r="A80" s="152" t="s">
        <v>109</v>
      </c>
      <c r="B80" s="153"/>
      <c r="C80" s="153"/>
      <c r="D80" s="153"/>
      <c r="E80" s="154"/>
      <c r="F80" s="16">
        <v>835</v>
      </c>
      <c r="G80" s="12" t="s">
        <v>36</v>
      </c>
      <c r="H80" s="39" t="s">
        <v>43</v>
      </c>
      <c r="I80" s="42" t="s">
        <v>152</v>
      </c>
      <c r="J80" s="41" t="s">
        <v>80</v>
      </c>
      <c r="K80" s="61">
        <v>1288.5</v>
      </c>
    </row>
    <row r="81" spans="1:11" ht="75.75" customHeight="1">
      <c r="A81" s="152" t="s">
        <v>230</v>
      </c>
      <c r="B81" s="161"/>
      <c r="C81" s="161"/>
      <c r="D81" s="161"/>
      <c r="E81" s="162"/>
      <c r="F81" s="16">
        <v>835</v>
      </c>
      <c r="G81" s="12" t="s">
        <v>36</v>
      </c>
      <c r="H81" s="39" t="s">
        <v>43</v>
      </c>
      <c r="I81" s="88" t="s">
        <v>231</v>
      </c>
      <c r="J81" s="41"/>
      <c r="K81" s="61">
        <f>K82</f>
        <v>99</v>
      </c>
    </row>
    <row r="82" spans="1:11" ht="40.5" customHeight="1">
      <c r="A82" s="152" t="s">
        <v>109</v>
      </c>
      <c r="B82" s="153"/>
      <c r="C82" s="153"/>
      <c r="D82" s="153"/>
      <c r="E82" s="154"/>
      <c r="F82" s="16">
        <v>835</v>
      </c>
      <c r="G82" s="12" t="s">
        <v>36</v>
      </c>
      <c r="H82" s="39" t="s">
        <v>43</v>
      </c>
      <c r="I82" s="88" t="s">
        <v>251</v>
      </c>
      <c r="J82" s="41" t="s">
        <v>80</v>
      </c>
      <c r="K82" s="61">
        <v>99</v>
      </c>
    </row>
    <row r="83" spans="1:11" ht="15" customHeight="1">
      <c r="A83" s="163" t="s">
        <v>48</v>
      </c>
      <c r="B83" s="164"/>
      <c r="C83" s="164"/>
      <c r="D83" s="164"/>
      <c r="E83" s="165"/>
      <c r="F83" s="16">
        <v>835</v>
      </c>
      <c r="G83" s="12" t="s">
        <v>49</v>
      </c>
      <c r="H83" s="12"/>
      <c r="I83" s="43"/>
      <c r="J83" s="12"/>
      <c r="K83" s="61">
        <f>K84+K88+K97</f>
        <v>3239</v>
      </c>
    </row>
    <row r="84" spans="1:11" ht="15" customHeight="1">
      <c r="A84" s="89" t="s">
        <v>226</v>
      </c>
      <c r="B84" s="85"/>
      <c r="C84" s="85"/>
      <c r="D84" s="85"/>
      <c r="E84" s="86"/>
      <c r="F84" s="16">
        <v>835</v>
      </c>
      <c r="G84" s="12" t="s">
        <v>49</v>
      </c>
      <c r="H84" s="12" t="s">
        <v>31</v>
      </c>
      <c r="I84" s="12"/>
      <c r="J84" s="12"/>
      <c r="K84" s="61">
        <f>K86</f>
        <v>120</v>
      </c>
    </row>
    <row r="85" spans="1:11" ht="15" customHeight="1">
      <c r="A85" s="152" t="s">
        <v>234</v>
      </c>
      <c r="B85" s="153"/>
      <c r="C85" s="153"/>
      <c r="D85" s="153"/>
      <c r="E85" s="154"/>
      <c r="F85" s="16">
        <v>835</v>
      </c>
      <c r="G85" s="12" t="s">
        <v>49</v>
      </c>
      <c r="H85" s="12" t="s">
        <v>31</v>
      </c>
      <c r="I85" s="12" t="s">
        <v>237</v>
      </c>
      <c r="J85" s="12"/>
      <c r="K85" s="61">
        <f>K86</f>
        <v>120</v>
      </c>
    </row>
    <row r="86" spans="1:11" ht="29.25" customHeight="1">
      <c r="A86" s="152" t="s">
        <v>235</v>
      </c>
      <c r="B86" s="153"/>
      <c r="C86" s="153"/>
      <c r="D86" s="153"/>
      <c r="E86" s="154"/>
      <c r="F86" s="16">
        <v>835</v>
      </c>
      <c r="G86" s="12" t="s">
        <v>49</v>
      </c>
      <c r="H86" s="12" t="s">
        <v>31</v>
      </c>
      <c r="I86" s="12" t="s">
        <v>236</v>
      </c>
      <c r="J86" s="12"/>
      <c r="K86" s="61">
        <f>K87</f>
        <v>120</v>
      </c>
    </row>
    <row r="87" spans="1:11" ht="43.5" customHeight="1">
      <c r="A87" s="152" t="s">
        <v>109</v>
      </c>
      <c r="B87" s="153"/>
      <c r="C87" s="153"/>
      <c r="D87" s="153"/>
      <c r="E87" s="154"/>
      <c r="F87" s="16">
        <v>835</v>
      </c>
      <c r="G87" s="12" t="s">
        <v>49</v>
      </c>
      <c r="H87" s="12" t="s">
        <v>31</v>
      </c>
      <c r="I87" s="38" t="s">
        <v>236</v>
      </c>
      <c r="J87" s="12" t="s">
        <v>80</v>
      </c>
      <c r="K87" s="61">
        <v>120</v>
      </c>
    </row>
    <row r="88" spans="1:11" ht="19.5" customHeight="1">
      <c r="A88" s="152" t="s">
        <v>225</v>
      </c>
      <c r="B88" s="153"/>
      <c r="C88" s="153"/>
      <c r="D88" s="153"/>
      <c r="E88" s="154"/>
      <c r="F88" s="16">
        <v>835</v>
      </c>
      <c r="G88" s="12" t="s">
        <v>49</v>
      </c>
      <c r="H88" s="12" t="s">
        <v>35</v>
      </c>
      <c r="I88" s="38"/>
      <c r="J88" s="12"/>
      <c r="K88" s="61">
        <f>K89+K91+K93+K95</f>
        <v>568.8</v>
      </c>
    </row>
    <row r="89" spans="1:11" ht="44.25" customHeight="1">
      <c r="A89" s="173" t="s">
        <v>200</v>
      </c>
      <c r="B89" s="177"/>
      <c r="C89" s="177"/>
      <c r="D89" s="177"/>
      <c r="E89" s="178"/>
      <c r="F89" s="16">
        <v>835</v>
      </c>
      <c r="G89" s="12" t="s">
        <v>49</v>
      </c>
      <c r="H89" s="12" t="s">
        <v>35</v>
      </c>
      <c r="I89" s="38" t="s">
        <v>250</v>
      </c>
      <c r="J89" s="12"/>
      <c r="K89" s="61">
        <f>K90</f>
        <v>60</v>
      </c>
    </row>
    <row r="90" spans="1:11" ht="44.25" customHeight="1">
      <c r="A90" s="152" t="s">
        <v>109</v>
      </c>
      <c r="B90" s="153"/>
      <c r="C90" s="153"/>
      <c r="D90" s="153"/>
      <c r="E90" s="154"/>
      <c r="F90" s="16">
        <v>835</v>
      </c>
      <c r="G90" s="12" t="s">
        <v>49</v>
      </c>
      <c r="H90" s="12" t="s">
        <v>35</v>
      </c>
      <c r="I90" s="38" t="s">
        <v>250</v>
      </c>
      <c r="J90" s="12" t="s">
        <v>80</v>
      </c>
      <c r="K90" s="61">
        <v>60</v>
      </c>
    </row>
    <row r="91" spans="1:11" ht="44.25" customHeight="1">
      <c r="A91" s="152" t="s">
        <v>240</v>
      </c>
      <c r="B91" s="153"/>
      <c r="C91" s="153"/>
      <c r="D91" s="153"/>
      <c r="E91" s="154"/>
      <c r="F91" s="16">
        <v>835</v>
      </c>
      <c r="G91" s="12" t="s">
        <v>49</v>
      </c>
      <c r="H91" s="12" t="s">
        <v>35</v>
      </c>
      <c r="I91" s="38" t="s">
        <v>239</v>
      </c>
      <c r="J91" s="12"/>
      <c r="K91" s="61">
        <f>K92</f>
        <v>1</v>
      </c>
    </row>
    <row r="92" spans="1:11" ht="44.25" customHeight="1">
      <c r="A92" s="152" t="s">
        <v>109</v>
      </c>
      <c r="B92" s="153"/>
      <c r="C92" s="153"/>
      <c r="D92" s="153"/>
      <c r="E92" s="154"/>
      <c r="F92" s="16">
        <v>835</v>
      </c>
      <c r="G92" s="12" t="s">
        <v>49</v>
      </c>
      <c r="H92" s="12" t="s">
        <v>35</v>
      </c>
      <c r="I92" s="38" t="s">
        <v>239</v>
      </c>
      <c r="J92" s="12" t="s">
        <v>80</v>
      </c>
      <c r="K92" s="61">
        <v>1</v>
      </c>
    </row>
    <row r="93" spans="1:11" ht="44.25" customHeight="1">
      <c r="A93" s="152" t="s">
        <v>245</v>
      </c>
      <c r="B93" s="153"/>
      <c r="C93" s="153"/>
      <c r="D93" s="153"/>
      <c r="E93" s="154"/>
      <c r="F93" s="16">
        <v>835</v>
      </c>
      <c r="G93" s="12" t="s">
        <v>49</v>
      </c>
      <c r="H93" s="12" t="s">
        <v>35</v>
      </c>
      <c r="I93" s="38" t="s">
        <v>244</v>
      </c>
      <c r="J93" s="12"/>
      <c r="K93" s="61">
        <f>K94</f>
        <v>503.8</v>
      </c>
    </row>
    <row r="94" spans="1:11" ht="44.25" customHeight="1">
      <c r="A94" s="152" t="s">
        <v>109</v>
      </c>
      <c r="B94" s="153"/>
      <c r="C94" s="153"/>
      <c r="D94" s="153"/>
      <c r="E94" s="154"/>
      <c r="F94" s="16">
        <v>835</v>
      </c>
      <c r="G94" s="12" t="s">
        <v>49</v>
      </c>
      <c r="H94" s="12" t="s">
        <v>35</v>
      </c>
      <c r="I94" s="38" t="s">
        <v>249</v>
      </c>
      <c r="J94" s="12" t="s">
        <v>80</v>
      </c>
      <c r="K94" s="61">
        <v>503.8</v>
      </c>
    </row>
    <row r="95" spans="1:11" ht="30" customHeight="1">
      <c r="A95" s="152" t="s">
        <v>242</v>
      </c>
      <c r="B95" s="153"/>
      <c r="C95" s="153"/>
      <c r="D95" s="153"/>
      <c r="E95" s="154"/>
      <c r="F95" s="16">
        <v>835</v>
      </c>
      <c r="G95" s="12" t="s">
        <v>49</v>
      </c>
      <c r="H95" s="12" t="s">
        <v>35</v>
      </c>
      <c r="I95" s="38" t="s">
        <v>241</v>
      </c>
      <c r="J95" s="12"/>
      <c r="K95" s="61">
        <f>K96</f>
        <v>4</v>
      </c>
    </row>
    <row r="96" spans="1:11" ht="44.25" customHeight="1">
      <c r="A96" s="152" t="s">
        <v>109</v>
      </c>
      <c r="B96" s="153"/>
      <c r="C96" s="153"/>
      <c r="D96" s="153"/>
      <c r="E96" s="154"/>
      <c r="F96" s="16">
        <v>835</v>
      </c>
      <c r="G96" s="12" t="s">
        <v>49</v>
      </c>
      <c r="H96" s="12" t="s">
        <v>35</v>
      </c>
      <c r="I96" s="38" t="s">
        <v>241</v>
      </c>
      <c r="J96" s="12" t="s">
        <v>80</v>
      </c>
      <c r="K96" s="61">
        <v>4</v>
      </c>
    </row>
    <row r="97" spans="1:11" ht="13.5" customHeight="1">
      <c r="A97" s="156" t="s">
        <v>50</v>
      </c>
      <c r="B97" s="157"/>
      <c r="C97" s="157"/>
      <c r="D97" s="157"/>
      <c r="E97" s="158"/>
      <c r="F97" s="16">
        <v>835</v>
      </c>
      <c r="G97" s="12" t="s">
        <v>49</v>
      </c>
      <c r="H97" s="12" t="s">
        <v>33</v>
      </c>
      <c r="I97" s="38"/>
      <c r="J97" s="12"/>
      <c r="K97" s="61">
        <f>K99+K108</f>
        <v>2550.2</v>
      </c>
    </row>
    <row r="98" spans="1:12" ht="36" customHeight="1">
      <c r="A98" s="156" t="s">
        <v>211</v>
      </c>
      <c r="B98" s="157"/>
      <c r="C98" s="157"/>
      <c r="D98" s="157"/>
      <c r="E98" s="158"/>
      <c r="F98" s="16">
        <v>835</v>
      </c>
      <c r="G98" s="12" t="s">
        <v>49</v>
      </c>
      <c r="H98" s="39" t="s">
        <v>33</v>
      </c>
      <c r="I98" s="38" t="s">
        <v>208</v>
      </c>
      <c r="J98" s="41"/>
      <c r="K98" s="61">
        <f>K99</f>
        <v>1552.2</v>
      </c>
      <c r="L98" s="14"/>
    </row>
    <row r="99" spans="1:12" ht="15" customHeight="1">
      <c r="A99" s="152" t="s">
        <v>127</v>
      </c>
      <c r="B99" s="153"/>
      <c r="C99" s="153"/>
      <c r="D99" s="153"/>
      <c r="E99" s="154"/>
      <c r="F99" s="16">
        <v>835</v>
      </c>
      <c r="G99" s="12" t="s">
        <v>49</v>
      </c>
      <c r="H99" s="39" t="s">
        <v>33</v>
      </c>
      <c r="I99" s="38" t="s">
        <v>128</v>
      </c>
      <c r="J99" s="41"/>
      <c r="K99" s="61">
        <f>K100+K104+K106</f>
        <v>1552.2</v>
      </c>
      <c r="L99" s="14"/>
    </row>
    <row r="100" spans="1:11" ht="12.75" customHeight="1">
      <c r="A100" s="156" t="s">
        <v>90</v>
      </c>
      <c r="B100" s="157"/>
      <c r="C100" s="157"/>
      <c r="D100" s="157"/>
      <c r="E100" s="158"/>
      <c r="F100" s="16">
        <v>835</v>
      </c>
      <c r="G100" s="12" t="s">
        <v>49</v>
      </c>
      <c r="H100" s="39" t="s">
        <v>33</v>
      </c>
      <c r="I100" s="44" t="s">
        <v>129</v>
      </c>
      <c r="J100" s="41"/>
      <c r="K100" s="61">
        <f>K101</f>
        <v>1085.2</v>
      </c>
    </row>
    <row r="101" spans="1:11" ht="43.5" customHeight="1">
      <c r="A101" s="152" t="s">
        <v>109</v>
      </c>
      <c r="B101" s="153"/>
      <c r="C101" s="153"/>
      <c r="D101" s="153"/>
      <c r="E101" s="154"/>
      <c r="F101" s="16">
        <v>835</v>
      </c>
      <c r="G101" s="12" t="s">
        <v>49</v>
      </c>
      <c r="H101" s="39" t="s">
        <v>33</v>
      </c>
      <c r="I101" s="44" t="s">
        <v>129</v>
      </c>
      <c r="J101" s="41" t="s">
        <v>80</v>
      </c>
      <c r="K101" s="61">
        <v>1085.2</v>
      </c>
    </row>
    <row r="102" spans="1:11" ht="89.25" customHeight="1" hidden="1">
      <c r="A102" s="156" t="s">
        <v>91</v>
      </c>
      <c r="B102" s="157"/>
      <c r="C102" s="157"/>
      <c r="D102" s="157"/>
      <c r="E102" s="158"/>
      <c r="F102" s="16">
        <v>835</v>
      </c>
      <c r="G102" s="12" t="s">
        <v>49</v>
      </c>
      <c r="H102" s="39" t="s">
        <v>33</v>
      </c>
      <c r="I102" s="44" t="s">
        <v>130</v>
      </c>
      <c r="J102" s="41"/>
      <c r="K102" s="61">
        <f>K103</f>
        <v>30</v>
      </c>
    </row>
    <row r="103" spans="1:11" ht="36.75" customHeight="1" hidden="1">
      <c r="A103" s="152" t="s">
        <v>109</v>
      </c>
      <c r="B103" s="153"/>
      <c r="C103" s="153"/>
      <c r="D103" s="153"/>
      <c r="E103" s="154"/>
      <c r="F103" s="16">
        <v>835</v>
      </c>
      <c r="G103" s="17" t="s">
        <v>49</v>
      </c>
      <c r="H103" s="39" t="s">
        <v>33</v>
      </c>
      <c r="I103" s="44" t="s">
        <v>130</v>
      </c>
      <c r="J103" s="41" t="s">
        <v>80</v>
      </c>
      <c r="K103" s="61">
        <v>30</v>
      </c>
    </row>
    <row r="104" spans="1:11" ht="30.75" customHeight="1">
      <c r="A104" s="152" t="s">
        <v>91</v>
      </c>
      <c r="B104" s="153"/>
      <c r="C104" s="153"/>
      <c r="D104" s="153"/>
      <c r="E104" s="154"/>
      <c r="F104" s="16">
        <v>835</v>
      </c>
      <c r="G104" s="12" t="s">
        <v>49</v>
      </c>
      <c r="H104" s="39" t="s">
        <v>33</v>
      </c>
      <c r="I104" s="44" t="s">
        <v>130</v>
      </c>
      <c r="J104" s="41"/>
      <c r="K104" s="61">
        <f>K105</f>
        <v>30</v>
      </c>
    </row>
    <row r="105" spans="1:11" ht="36.75" customHeight="1">
      <c r="A105" s="152" t="s">
        <v>109</v>
      </c>
      <c r="B105" s="153"/>
      <c r="C105" s="153"/>
      <c r="D105" s="153"/>
      <c r="E105" s="154"/>
      <c r="F105" s="16">
        <v>835</v>
      </c>
      <c r="G105" s="12" t="s">
        <v>49</v>
      </c>
      <c r="H105" s="39" t="s">
        <v>33</v>
      </c>
      <c r="I105" s="44" t="s">
        <v>130</v>
      </c>
      <c r="J105" s="41" t="s">
        <v>80</v>
      </c>
      <c r="K105" s="61">
        <v>30</v>
      </c>
    </row>
    <row r="106" spans="1:11" ht="36.75" customHeight="1">
      <c r="A106" s="156" t="s">
        <v>92</v>
      </c>
      <c r="B106" s="157"/>
      <c r="C106" s="157"/>
      <c r="D106" s="157"/>
      <c r="E106" s="158"/>
      <c r="F106" s="16">
        <v>835</v>
      </c>
      <c r="G106" s="12" t="s">
        <v>49</v>
      </c>
      <c r="H106" s="39" t="s">
        <v>33</v>
      </c>
      <c r="I106" s="44" t="s">
        <v>131</v>
      </c>
      <c r="J106" s="41"/>
      <c r="K106" s="61">
        <v>437</v>
      </c>
    </row>
    <row r="107" spans="1:11" ht="47.25" customHeight="1">
      <c r="A107" s="152" t="s">
        <v>109</v>
      </c>
      <c r="B107" s="153"/>
      <c r="C107" s="153"/>
      <c r="D107" s="153"/>
      <c r="E107" s="154"/>
      <c r="F107" s="16">
        <v>835</v>
      </c>
      <c r="G107" s="12" t="s">
        <v>49</v>
      </c>
      <c r="H107" s="39" t="s">
        <v>33</v>
      </c>
      <c r="I107" s="44" t="s">
        <v>131</v>
      </c>
      <c r="J107" s="41" t="s">
        <v>80</v>
      </c>
      <c r="K107" s="61">
        <v>437</v>
      </c>
    </row>
    <row r="108" spans="1:11" ht="42" customHeight="1">
      <c r="A108" s="173" t="s">
        <v>200</v>
      </c>
      <c r="B108" s="177"/>
      <c r="C108" s="177"/>
      <c r="D108" s="177"/>
      <c r="E108" s="178"/>
      <c r="F108" s="16">
        <v>835</v>
      </c>
      <c r="G108" s="12" t="s">
        <v>49</v>
      </c>
      <c r="H108" s="12" t="s">
        <v>33</v>
      </c>
      <c r="I108" s="12" t="s">
        <v>210</v>
      </c>
      <c r="J108" s="12"/>
      <c r="K108" s="61">
        <f>K109</f>
        <v>998</v>
      </c>
    </row>
    <row r="109" spans="1:11" ht="45.75" customHeight="1">
      <c r="A109" s="152" t="s">
        <v>109</v>
      </c>
      <c r="B109" s="153"/>
      <c r="C109" s="153"/>
      <c r="D109" s="153"/>
      <c r="E109" s="154"/>
      <c r="F109" s="16">
        <v>835</v>
      </c>
      <c r="G109" s="12" t="s">
        <v>49</v>
      </c>
      <c r="H109" s="12" t="s">
        <v>33</v>
      </c>
      <c r="I109" s="12" t="s">
        <v>210</v>
      </c>
      <c r="J109" s="12" t="s">
        <v>80</v>
      </c>
      <c r="K109" s="61">
        <v>998</v>
      </c>
    </row>
    <row r="110" spans="1:11" ht="16.5" customHeight="1">
      <c r="A110" s="163" t="s">
        <v>107</v>
      </c>
      <c r="B110" s="164"/>
      <c r="C110" s="164"/>
      <c r="D110" s="164"/>
      <c r="E110" s="165"/>
      <c r="F110" s="16">
        <v>835</v>
      </c>
      <c r="G110" s="12" t="s">
        <v>67</v>
      </c>
      <c r="H110" s="12"/>
      <c r="I110" s="43"/>
      <c r="J110" s="12"/>
      <c r="K110" s="61">
        <f>ROUND(K111,1)</f>
        <v>1349.4</v>
      </c>
    </row>
    <row r="111" spans="1:11" ht="18" customHeight="1">
      <c r="A111" s="152" t="s">
        <v>108</v>
      </c>
      <c r="B111" s="153"/>
      <c r="C111" s="153"/>
      <c r="D111" s="153"/>
      <c r="E111" s="154"/>
      <c r="F111" s="16">
        <v>835</v>
      </c>
      <c r="G111" s="12" t="s">
        <v>67</v>
      </c>
      <c r="H111" s="12" t="s">
        <v>31</v>
      </c>
      <c r="I111" s="37"/>
      <c r="J111" s="12"/>
      <c r="K111" s="61">
        <f>K112+K116</f>
        <v>1349.4</v>
      </c>
    </row>
    <row r="112" spans="1:11" ht="16.5" customHeight="1">
      <c r="A112" s="152" t="s">
        <v>115</v>
      </c>
      <c r="B112" s="153"/>
      <c r="C112" s="153"/>
      <c r="D112" s="153"/>
      <c r="E112" s="154"/>
      <c r="F112" s="16">
        <v>835</v>
      </c>
      <c r="G112" s="12" t="s">
        <v>67</v>
      </c>
      <c r="H112" s="12" t="s">
        <v>31</v>
      </c>
      <c r="I112" s="12" t="s">
        <v>116</v>
      </c>
      <c r="J112" s="12"/>
      <c r="K112" s="61">
        <f>K113</f>
        <v>565.3</v>
      </c>
    </row>
    <row r="113" spans="1:11" ht="42.75" customHeight="1">
      <c r="A113" s="173" t="s">
        <v>202</v>
      </c>
      <c r="B113" s="177"/>
      <c r="C113" s="177"/>
      <c r="D113" s="177"/>
      <c r="E113" s="178"/>
      <c r="F113" s="16">
        <v>835</v>
      </c>
      <c r="G113" s="12" t="s">
        <v>67</v>
      </c>
      <c r="H113" s="12" t="s">
        <v>31</v>
      </c>
      <c r="I113" s="12" t="s">
        <v>209</v>
      </c>
      <c r="J113" s="12"/>
      <c r="K113" s="61">
        <f>K114</f>
        <v>565.3</v>
      </c>
    </row>
    <row r="114" spans="1:11" ht="39.75" customHeight="1">
      <c r="A114" s="152" t="s">
        <v>132</v>
      </c>
      <c r="B114" s="153"/>
      <c r="C114" s="153"/>
      <c r="D114" s="153"/>
      <c r="E114" s="154"/>
      <c r="F114" s="16">
        <v>835</v>
      </c>
      <c r="G114" s="12" t="s">
        <v>67</v>
      </c>
      <c r="H114" s="12" t="s">
        <v>31</v>
      </c>
      <c r="I114" s="12" t="s">
        <v>174</v>
      </c>
      <c r="J114" s="12"/>
      <c r="K114" s="61">
        <f>K115</f>
        <v>565.3</v>
      </c>
    </row>
    <row r="115" spans="1:11" ht="15" customHeight="1">
      <c r="A115" s="152" t="s">
        <v>61</v>
      </c>
      <c r="B115" s="153"/>
      <c r="C115" s="153"/>
      <c r="D115" s="153"/>
      <c r="E115" s="154"/>
      <c r="F115" s="46">
        <v>835</v>
      </c>
      <c r="G115" s="12" t="s">
        <v>67</v>
      </c>
      <c r="H115" s="12" t="s">
        <v>31</v>
      </c>
      <c r="I115" s="12" t="s">
        <v>174</v>
      </c>
      <c r="J115" s="12" t="s">
        <v>99</v>
      </c>
      <c r="K115" s="61">
        <v>565.3</v>
      </c>
    </row>
    <row r="116" spans="1:11" ht="27" customHeight="1">
      <c r="A116" s="152" t="s">
        <v>133</v>
      </c>
      <c r="B116" s="153"/>
      <c r="C116" s="153"/>
      <c r="D116" s="153"/>
      <c r="E116" s="154"/>
      <c r="F116" s="46">
        <v>835</v>
      </c>
      <c r="G116" s="12" t="s">
        <v>67</v>
      </c>
      <c r="H116" s="12" t="s">
        <v>31</v>
      </c>
      <c r="I116" s="12" t="s">
        <v>155</v>
      </c>
      <c r="J116" s="12"/>
      <c r="K116" s="61">
        <f>K117+K119</f>
        <v>784.1</v>
      </c>
    </row>
    <row r="117" spans="1:11" ht="15" customHeight="1">
      <c r="A117" s="152" t="s">
        <v>212</v>
      </c>
      <c r="B117" s="161"/>
      <c r="C117" s="161"/>
      <c r="D117" s="161"/>
      <c r="E117" s="162"/>
      <c r="F117" s="16">
        <v>835</v>
      </c>
      <c r="G117" s="12" t="s">
        <v>67</v>
      </c>
      <c r="H117" s="12" t="s">
        <v>31</v>
      </c>
      <c r="I117" s="12" t="s">
        <v>154</v>
      </c>
      <c r="J117" s="12"/>
      <c r="K117" s="61">
        <f>K118</f>
        <v>776.6</v>
      </c>
    </row>
    <row r="118" spans="1:11" ht="42" customHeight="1">
      <c r="A118" s="152" t="s">
        <v>109</v>
      </c>
      <c r="B118" s="153"/>
      <c r="C118" s="153"/>
      <c r="D118" s="153"/>
      <c r="E118" s="154"/>
      <c r="F118" s="35">
        <v>835</v>
      </c>
      <c r="G118" s="12" t="s">
        <v>67</v>
      </c>
      <c r="H118" s="12" t="s">
        <v>31</v>
      </c>
      <c r="I118" s="12" t="s">
        <v>154</v>
      </c>
      <c r="J118" s="12" t="s">
        <v>80</v>
      </c>
      <c r="K118" s="61">
        <v>776.6</v>
      </c>
    </row>
    <row r="119" spans="1:11" ht="28.5" customHeight="1">
      <c r="A119" s="152" t="s">
        <v>212</v>
      </c>
      <c r="B119" s="161"/>
      <c r="C119" s="161"/>
      <c r="D119" s="161"/>
      <c r="E119" s="162"/>
      <c r="F119" s="35">
        <v>835</v>
      </c>
      <c r="G119" s="12" t="s">
        <v>67</v>
      </c>
      <c r="H119" s="12" t="s">
        <v>31</v>
      </c>
      <c r="I119" s="12" t="s">
        <v>154</v>
      </c>
      <c r="J119" s="12"/>
      <c r="K119" s="61">
        <f>K120</f>
        <v>7.5</v>
      </c>
    </row>
    <row r="120" spans="1:11" ht="19.5" customHeight="1">
      <c r="A120" s="156" t="s">
        <v>81</v>
      </c>
      <c r="B120" s="157"/>
      <c r="C120" s="157"/>
      <c r="D120" s="157"/>
      <c r="E120" s="158"/>
      <c r="F120" s="35">
        <v>835</v>
      </c>
      <c r="G120" s="12" t="s">
        <v>67</v>
      </c>
      <c r="H120" s="12" t="s">
        <v>31</v>
      </c>
      <c r="I120" s="12" t="s">
        <v>154</v>
      </c>
      <c r="J120" s="12" t="s">
        <v>82</v>
      </c>
      <c r="K120" s="61">
        <v>7.5</v>
      </c>
    </row>
    <row r="121" spans="1:11" ht="19.5" customHeight="1">
      <c r="A121" s="163" t="s">
        <v>53</v>
      </c>
      <c r="B121" s="164"/>
      <c r="C121" s="164"/>
      <c r="D121" s="164"/>
      <c r="E121" s="165"/>
      <c r="F121" s="35">
        <v>835</v>
      </c>
      <c r="G121" s="12" t="s">
        <v>45</v>
      </c>
      <c r="H121" s="12"/>
      <c r="I121" s="12"/>
      <c r="J121" s="12"/>
      <c r="K121" s="61">
        <f>K122+K126</f>
        <v>329.4</v>
      </c>
    </row>
    <row r="122" spans="1:11" ht="18" customHeight="1">
      <c r="A122" s="152" t="s">
        <v>54</v>
      </c>
      <c r="B122" s="153"/>
      <c r="C122" s="153"/>
      <c r="D122" s="153"/>
      <c r="E122" s="154"/>
      <c r="F122" s="35">
        <v>835</v>
      </c>
      <c r="G122" s="12" t="s">
        <v>45</v>
      </c>
      <c r="H122" s="12" t="s">
        <v>31</v>
      </c>
      <c r="I122" s="12"/>
      <c r="J122" s="12"/>
      <c r="K122" s="61">
        <f>K123</f>
        <v>249.4</v>
      </c>
    </row>
    <row r="123" spans="1:11" ht="15.75" customHeight="1">
      <c r="A123" s="152" t="s">
        <v>93</v>
      </c>
      <c r="B123" s="153"/>
      <c r="C123" s="153"/>
      <c r="D123" s="153"/>
      <c r="E123" s="154"/>
      <c r="F123" s="35">
        <v>835</v>
      </c>
      <c r="G123" s="12" t="s">
        <v>45</v>
      </c>
      <c r="H123" s="12" t="s">
        <v>31</v>
      </c>
      <c r="I123" s="12" t="s">
        <v>94</v>
      </c>
      <c r="J123" s="12"/>
      <c r="K123" s="61">
        <f>K125</f>
        <v>249.4</v>
      </c>
    </row>
    <row r="124" spans="1:11" ht="19.5" customHeight="1">
      <c r="A124" s="194" t="s">
        <v>134</v>
      </c>
      <c r="B124" s="195"/>
      <c r="C124" s="195"/>
      <c r="D124" s="195"/>
      <c r="E124" s="196"/>
      <c r="F124" s="35">
        <v>835</v>
      </c>
      <c r="G124" s="38" t="s">
        <v>45</v>
      </c>
      <c r="H124" s="38" t="s">
        <v>31</v>
      </c>
      <c r="I124" s="12" t="s">
        <v>95</v>
      </c>
      <c r="J124" s="38"/>
      <c r="K124" s="63">
        <f>K125</f>
        <v>249.4</v>
      </c>
    </row>
    <row r="125" spans="1:11" ht="23.25" customHeight="1">
      <c r="A125" s="194" t="s">
        <v>96</v>
      </c>
      <c r="B125" s="195"/>
      <c r="C125" s="195"/>
      <c r="D125" s="195"/>
      <c r="E125" s="196"/>
      <c r="F125" s="8">
        <v>835</v>
      </c>
      <c r="G125" s="38" t="s">
        <v>45</v>
      </c>
      <c r="H125" s="38" t="s">
        <v>31</v>
      </c>
      <c r="I125" s="12" t="s">
        <v>95</v>
      </c>
      <c r="J125" s="38" t="s">
        <v>228</v>
      </c>
      <c r="K125" s="63">
        <v>249.4</v>
      </c>
    </row>
    <row r="126" spans="1:11" ht="19.5" customHeight="1">
      <c r="A126" s="152" t="s">
        <v>187</v>
      </c>
      <c r="B126" s="161"/>
      <c r="C126" s="161"/>
      <c r="D126" s="161"/>
      <c r="E126" s="162"/>
      <c r="F126" s="8">
        <v>835</v>
      </c>
      <c r="G126" s="38" t="s">
        <v>45</v>
      </c>
      <c r="H126" s="38" t="s">
        <v>33</v>
      </c>
      <c r="I126" s="12"/>
      <c r="J126" s="38"/>
      <c r="K126" s="63">
        <f>K127</f>
        <v>80</v>
      </c>
    </row>
    <row r="127" spans="1:11" ht="28.5" customHeight="1">
      <c r="A127" s="152" t="s">
        <v>186</v>
      </c>
      <c r="B127" s="161"/>
      <c r="C127" s="161"/>
      <c r="D127" s="161"/>
      <c r="E127" s="162"/>
      <c r="F127" s="8">
        <v>835</v>
      </c>
      <c r="G127" s="38" t="s">
        <v>45</v>
      </c>
      <c r="H127" s="38" t="s">
        <v>33</v>
      </c>
      <c r="I127" s="12" t="s">
        <v>221</v>
      </c>
      <c r="J127" s="38"/>
      <c r="K127" s="63">
        <f>K128</f>
        <v>80</v>
      </c>
    </row>
    <row r="128" spans="1:11" ht="51" customHeight="1">
      <c r="A128" s="152" t="s">
        <v>191</v>
      </c>
      <c r="B128" s="161"/>
      <c r="C128" s="161"/>
      <c r="D128" s="161"/>
      <c r="E128" s="162"/>
      <c r="F128" s="8">
        <v>835</v>
      </c>
      <c r="G128" s="38" t="s">
        <v>45</v>
      </c>
      <c r="H128" s="38" t="s">
        <v>33</v>
      </c>
      <c r="I128" s="12" t="s">
        <v>189</v>
      </c>
      <c r="J128" s="38"/>
      <c r="K128" s="63">
        <f>K129</f>
        <v>80</v>
      </c>
    </row>
    <row r="129" spans="1:11" ht="16.5" customHeight="1">
      <c r="A129" s="152" t="s">
        <v>188</v>
      </c>
      <c r="B129" s="161"/>
      <c r="C129" s="161"/>
      <c r="D129" s="161"/>
      <c r="E129" s="162"/>
      <c r="F129" s="8">
        <v>835</v>
      </c>
      <c r="G129" s="38" t="s">
        <v>45</v>
      </c>
      <c r="H129" s="38" t="s">
        <v>33</v>
      </c>
      <c r="I129" s="12" t="s">
        <v>189</v>
      </c>
      <c r="J129" s="38" t="s">
        <v>190</v>
      </c>
      <c r="K129" s="63">
        <v>80</v>
      </c>
    </row>
    <row r="130" spans="1:11" ht="15.75" customHeight="1">
      <c r="A130" s="163" t="s">
        <v>51</v>
      </c>
      <c r="B130" s="153"/>
      <c r="C130" s="153"/>
      <c r="D130" s="153"/>
      <c r="E130" s="154"/>
      <c r="F130" s="8">
        <v>835</v>
      </c>
      <c r="G130" s="12" t="s">
        <v>38</v>
      </c>
      <c r="H130" s="12"/>
      <c r="I130" s="12"/>
      <c r="J130" s="12"/>
      <c r="K130" s="61">
        <f>K131</f>
        <v>2319.1</v>
      </c>
    </row>
    <row r="131" spans="1:11" ht="16.5" customHeight="1">
      <c r="A131" s="176" t="s">
        <v>52</v>
      </c>
      <c r="B131" s="176"/>
      <c r="C131" s="176"/>
      <c r="D131" s="176"/>
      <c r="E131" s="176"/>
      <c r="F131" s="8">
        <v>835</v>
      </c>
      <c r="G131" s="12" t="s">
        <v>38</v>
      </c>
      <c r="H131" s="12" t="s">
        <v>31</v>
      </c>
      <c r="I131" s="12"/>
      <c r="J131" s="12"/>
      <c r="K131" s="61">
        <f>K132</f>
        <v>2319.1</v>
      </c>
    </row>
    <row r="132" spans="1:11" ht="27" customHeight="1">
      <c r="A132" s="156" t="s">
        <v>133</v>
      </c>
      <c r="B132" s="157"/>
      <c r="C132" s="157"/>
      <c r="D132" s="157"/>
      <c r="E132" s="158"/>
      <c r="F132" s="8">
        <v>835</v>
      </c>
      <c r="G132" s="12" t="s">
        <v>38</v>
      </c>
      <c r="H132" s="12" t="s">
        <v>31</v>
      </c>
      <c r="I132" s="12" t="s">
        <v>155</v>
      </c>
      <c r="J132" s="12"/>
      <c r="K132" s="61">
        <f>K133</f>
        <v>2319.1</v>
      </c>
    </row>
    <row r="133" spans="1:11" ht="27.75" customHeight="1">
      <c r="A133" s="176" t="s">
        <v>97</v>
      </c>
      <c r="B133" s="176"/>
      <c r="C133" s="176"/>
      <c r="D133" s="176"/>
      <c r="E133" s="176"/>
      <c r="F133" s="8">
        <v>835</v>
      </c>
      <c r="G133" s="12" t="s">
        <v>38</v>
      </c>
      <c r="H133" s="12" t="s">
        <v>31</v>
      </c>
      <c r="I133" s="12" t="s">
        <v>217</v>
      </c>
      <c r="J133" s="12"/>
      <c r="K133" s="61">
        <f>K135+K136+K137+K138</f>
        <v>2319.1</v>
      </c>
    </row>
    <row r="134" spans="1:13" ht="1.5" customHeight="1" hidden="1">
      <c r="A134" s="205" t="s">
        <v>111</v>
      </c>
      <c r="B134" s="205"/>
      <c r="C134" s="205"/>
      <c r="D134" s="205"/>
      <c r="E134" s="205"/>
      <c r="F134" s="8">
        <v>835</v>
      </c>
      <c r="G134" s="12" t="s">
        <v>38</v>
      </c>
      <c r="H134" s="12" t="s">
        <v>31</v>
      </c>
      <c r="I134" s="12" t="s">
        <v>138</v>
      </c>
      <c r="J134" s="12" t="s">
        <v>98</v>
      </c>
      <c r="K134" s="53">
        <v>1619</v>
      </c>
      <c r="M134" s="13"/>
    </row>
    <row r="135" spans="1:13" ht="24.75" customHeight="1">
      <c r="A135" s="152" t="s">
        <v>218</v>
      </c>
      <c r="B135" s="153"/>
      <c r="C135" s="153"/>
      <c r="D135" s="153"/>
      <c r="E135" s="154"/>
      <c r="F135" s="8">
        <v>835</v>
      </c>
      <c r="G135" s="12" t="s">
        <v>38</v>
      </c>
      <c r="H135" s="12" t="s">
        <v>31</v>
      </c>
      <c r="I135" s="12" t="s">
        <v>217</v>
      </c>
      <c r="J135" s="12" t="s">
        <v>98</v>
      </c>
      <c r="K135" s="53">
        <f>1650-43.8</f>
        <v>1606.2</v>
      </c>
      <c r="M135" s="13"/>
    </row>
    <row r="136" spans="1:11" ht="44.25" customHeight="1">
      <c r="A136" s="205" t="s">
        <v>109</v>
      </c>
      <c r="B136" s="205"/>
      <c r="C136" s="205"/>
      <c r="D136" s="205"/>
      <c r="E136" s="205"/>
      <c r="F136" s="8">
        <v>835</v>
      </c>
      <c r="G136" s="12" t="s">
        <v>38</v>
      </c>
      <c r="H136" s="12" t="s">
        <v>31</v>
      </c>
      <c r="I136" s="12" t="s">
        <v>217</v>
      </c>
      <c r="J136" s="12" t="s">
        <v>80</v>
      </c>
      <c r="K136" s="53">
        <v>301.9</v>
      </c>
    </row>
    <row r="137" spans="1:11" ht="15.75" customHeight="1">
      <c r="A137" s="205" t="s">
        <v>81</v>
      </c>
      <c r="B137" s="205"/>
      <c r="C137" s="205"/>
      <c r="D137" s="205"/>
      <c r="E137" s="205"/>
      <c r="F137" s="8">
        <v>835</v>
      </c>
      <c r="G137" s="12" t="s">
        <v>38</v>
      </c>
      <c r="H137" s="12" t="s">
        <v>31</v>
      </c>
      <c r="I137" s="12" t="s">
        <v>217</v>
      </c>
      <c r="J137" s="12" t="s">
        <v>82</v>
      </c>
      <c r="K137" s="53">
        <v>11</v>
      </c>
    </row>
    <row r="138" spans="1:11" ht="43.5" customHeight="1">
      <c r="A138" s="172" t="s">
        <v>200</v>
      </c>
      <c r="B138" s="172"/>
      <c r="C138" s="172"/>
      <c r="D138" s="172"/>
      <c r="E138" s="172"/>
      <c r="F138" s="8">
        <v>835</v>
      </c>
      <c r="G138" s="12" t="s">
        <v>38</v>
      </c>
      <c r="H138" s="12" t="s">
        <v>31</v>
      </c>
      <c r="I138" s="12" t="s">
        <v>213</v>
      </c>
      <c r="J138" s="12"/>
      <c r="K138" s="53">
        <f>K139</f>
        <v>400</v>
      </c>
    </row>
    <row r="139" spans="1:13" ht="13.5" customHeight="1">
      <c r="A139" s="205" t="s">
        <v>61</v>
      </c>
      <c r="B139" s="205"/>
      <c r="C139" s="205"/>
      <c r="D139" s="205"/>
      <c r="E139" s="205"/>
      <c r="F139" s="16">
        <v>838</v>
      </c>
      <c r="G139" s="12" t="s">
        <v>38</v>
      </c>
      <c r="H139" s="12" t="s">
        <v>31</v>
      </c>
      <c r="I139" s="12" t="s">
        <v>213</v>
      </c>
      <c r="J139" s="12" t="s">
        <v>80</v>
      </c>
      <c r="K139" s="53">
        <v>400</v>
      </c>
      <c r="M139" s="13"/>
    </row>
    <row r="140" spans="1:11" ht="12.75">
      <c r="A140" s="155" t="s">
        <v>55</v>
      </c>
      <c r="B140" s="155"/>
      <c r="C140" s="155"/>
      <c r="D140" s="155"/>
      <c r="E140" s="155"/>
      <c r="F140" s="36"/>
      <c r="G140" s="10"/>
      <c r="H140" s="10"/>
      <c r="I140" s="10"/>
      <c r="J140" s="10"/>
      <c r="K140" s="52">
        <f>K17+K60+K66+K73+K83+K110+K121+K130</f>
        <v>14051.9</v>
      </c>
    </row>
    <row r="145" ht="12.75">
      <c r="L145" s="13"/>
    </row>
  </sheetData>
  <sheetProtection/>
  <mergeCells count="125">
    <mergeCell ref="A139:E139"/>
    <mergeCell ref="A106:E106"/>
    <mergeCell ref="A119:E119"/>
    <mergeCell ref="A120:E120"/>
    <mergeCell ref="A129:E129"/>
    <mergeCell ref="A130:E130"/>
    <mergeCell ref="A117:E117"/>
    <mergeCell ref="A109:E109"/>
    <mergeCell ref="A124:E124"/>
    <mergeCell ref="A123:E123"/>
    <mergeCell ref="A28:E28"/>
    <mergeCell ref="A125:E125"/>
    <mergeCell ref="A100:E100"/>
    <mergeCell ref="A128:E128"/>
    <mergeCell ref="A76:E76"/>
    <mergeCell ref="A134:E134"/>
    <mergeCell ref="A78:E78"/>
    <mergeCell ref="A79:E79"/>
    <mergeCell ref="A105:E105"/>
    <mergeCell ref="A126:E126"/>
    <mergeCell ref="A140:E140"/>
    <mergeCell ref="A135:E135"/>
    <mergeCell ref="A136:E136"/>
    <mergeCell ref="A137:E137"/>
    <mergeCell ref="A138:E138"/>
    <mergeCell ref="A101:E101"/>
    <mergeCell ref="A113:E113"/>
    <mergeCell ref="A115:E115"/>
    <mergeCell ref="A133:E133"/>
    <mergeCell ref="A131:E131"/>
    <mergeCell ref="A127:E127"/>
    <mergeCell ref="A112:E112"/>
    <mergeCell ref="A118:E118"/>
    <mergeCell ref="A102:E102"/>
    <mergeCell ref="A103:E103"/>
    <mergeCell ref="A132:E132"/>
    <mergeCell ref="A116:E116"/>
    <mergeCell ref="A114:E114"/>
    <mergeCell ref="A104:E104"/>
    <mergeCell ref="A107:E107"/>
    <mergeCell ref="A108:E108"/>
    <mergeCell ref="A121:E121"/>
    <mergeCell ref="A122:E122"/>
    <mergeCell ref="A110:E110"/>
    <mergeCell ref="A111:E111"/>
    <mergeCell ref="A70:E70"/>
    <mergeCell ref="A75:E75"/>
    <mergeCell ref="A77:E77"/>
    <mergeCell ref="A85:E85"/>
    <mergeCell ref="A88:E88"/>
    <mergeCell ref="A62:E62"/>
    <mergeCell ref="A73:E73"/>
    <mergeCell ref="A74:E74"/>
    <mergeCell ref="A65:E65"/>
    <mergeCell ref="A66:E66"/>
    <mergeCell ref="A67:E67"/>
    <mergeCell ref="A63:E63"/>
    <mergeCell ref="A64:E64"/>
    <mergeCell ref="A68:E68"/>
    <mergeCell ref="A69:E69"/>
    <mergeCell ref="A60:E60"/>
    <mergeCell ref="A49:E49"/>
    <mergeCell ref="A50:E50"/>
    <mergeCell ref="A51:E51"/>
    <mergeCell ref="A52:E52"/>
    <mergeCell ref="A61:E61"/>
    <mergeCell ref="A57:E57"/>
    <mergeCell ref="A58:E58"/>
    <mergeCell ref="A59:E59"/>
    <mergeCell ref="A46:E46"/>
    <mergeCell ref="A36:E36"/>
    <mergeCell ref="A47:E47"/>
    <mergeCell ref="A53:E53"/>
    <mergeCell ref="A54:E54"/>
    <mergeCell ref="A55:E55"/>
    <mergeCell ref="A48:E48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13:K13"/>
    <mergeCell ref="A15:E15"/>
    <mergeCell ref="A16:E16"/>
    <mergeCell ref="A18:E18"/>
    <mergeCell ref="A17:E17"/>
    <mergeCell ref="A24:E24"/>
    <mergeCell ref="A19:E19"/>
    <mergeCell ref="A29:E29"/>
    <mergeCell ref="A34:E34"/>
    <mergeCell ref="A35:E35"/>
    <mergeCell ref="A30:E30"/>
    <mergeCell ref="A31:E31"/>
    <mergeCell ref="A32:E32"/>
    <mergeCell ref="A33:E33"/>
    <mergeCell ref="A25:E25"/>
    <mergeCell ref="A20:E20"/>
    <mergeCell ref="A21:E21"/>
    <mergeCell ref="A22:E22"/>
    <mergeCell ref="A23:E23"/>
    <mergeCell ref="A27:E27"/>
    <mergeCell ref="A26:E26"/>
    <mergeCell ref="A97:E97"/>
    <mergeCell ref="A98:E98"/>
    <mergeCell ref="A99:E99"/>
    <mergeCell ref="A90:E90"/>
    <mergeCell ref="A91:E91"/>
    <mergeCell ref="A87:E87"/>
    <mergeCell ref="A92:E92"/>
    <mergeCell ref="A93:E93"/>
    <mergeCell ref="A94:E94"/>
    <mergeCell ref="A95:E95"/>
    <mergeCell ref="A96:E96"/>
    <mergeCell ref="A82:E82"/>
    <mergeCell ref="A81:E81"/>
    <mergeCell ref="A72:E72"/>
    <mergeCell ref="A71:E71"/>
    <mergeCell ref="A86:E86"/>
    <mergeCell ref="A80:E80"/>
    <mergeCell ref="A83:E83"/>
    <mergeCell ref="A89:E89"/>
  </mergeCells>
  <printOptions/>
  <pageMargins left="1.1811023622047245" right="0.2755905511811024" top="0.7874015748031497" bottom="0.7874015748031497" header="0.5118110236220472" footer="0.5118110236220472"/>
  <pageSetup fitToHeight="0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32"/>
  <sheetViews>
    <sheetView zoomScalePageLayoutView="0" workbookViewId="0" topLeftCell="A26">
      <selection activeCell="E17" sqref="E17"/>
    </sheetView>
  </sheetViews>
  <sheetFormatPr defaultColWidth="9.140625" defaultRowHeight="12.75"/>
  <cols>
    <col min="1" max="1" width="50.421875" style="1" customWidth="1"/>
    <col min="2" max="2" width="28.8515625" style="1" customWidth="1"/>
    <col min="3" max="3" width="17.57421875" style="1" customWidth="1"/>
    <col min="4" max="16384" width="9.140625" style="1" customWidth="1"/>
  </cols>
  <sheetData>
    <row r="1" ht="12.75">
      <c r="C1" s="51" t="s">
        <v>72</v>
      </c>
    </row>
    <row r="2" ht="12.75">
      <c r="C2" s="51" t="s">
        <v>1</v>
      </c>
    </row>
    <row r="3" ht="12.75">
      <c r="C3" s="51" t="s">
        <v>2</v>
      </c>
    </row>
    <row r="4" ht="12" customHeight="1">
      <c r="C4" s="51" t="s">
        <v>256</v>
      </c>
    </row>
    <row r="5" ht="12.75" hidden="1">
      <c r="C5" s="51"/>
    </row>
    <row r="6" ht="12.75" hidden="1">
      <c r="C6" s="51"/>
    </row>
    <row r="7" ht="12.75" hidden="1">
      <c r="C7" s="51"/>
    </row>
    <row r="8" ht="14.25" customHeight="1">
      <c r="C8" s="51"/>
    </row>
    <row r="9" spans="3:6" ht="12.75">
      <c r="C9" s="51" t="s">
        <v>215</v>
      </c>
      <c r="D9" s="7"/>
      <c r="E9" s="7"/>
      <c r="F9" s="7"/>
    </row>
    <row r="10" spans="3:6" ht="12.75">
      <c r="C10" s="51" t="s">
        <v>1</v>
      </c>
      <c r="D10" s="6"/>
      <c r="E10" s="7"/>
      <c r="F10" s="7"/>
    </row>
    <row r="11" spans="3:6" ht="12.75">
      <c r="C11" s="51" t="s">
        <v>2</v>
      </c>
      <c r="D11" s="6"/>
      <c r="E11" s="7"/>
      <c r="F11" s="7"/>
    </row>
    <row r="12" spans="3:6" ht="12.75">
      <c r="C12" s="51" t="s">
        <v>145</v>
      </c>
      <c r="D12" s="6"/>
      <c r="E12" s="7"/>
      <c r="F12" s="7"/>
    </row>
    <row r="13" ht="12.75">
      <c r="C13" s="51" t="s">
        <v>146</v>
      </c>
    </row>
    <row r="14" ht="12.75">
      <c r="C14" s="51" t="s">
        <v>222</v>
      </c>
    </row>
    <row r="16" spans="1:3" ht="35.25" customHeight="1">
      <c r="A16" s="206" t="s">
        <v>179</v>
      </c>
      <c r="B16" s="206"/>
      <c r="C16" s="206"/>
    </row>
    <row r="17" spans="1:3" ht="12.75">
      <c r="A17" s="207"/>
      <c r="B17" s="207"/>
      <c r="C17" s="207"/>
    </row>
    <row r="18" spans="1:3" ht="15.75">
      <c r="A18" s="19"/>
      <c r="B18" s="19"/>
      <c r="C18" s="20" t="s">
        <v>56</v>
      </c>
    </row>
    <row r="19" spans="1:3" ht="31.5">
      <c r="A19" s="21" t="s">
        <v>57</v>
      </c>
      <c r="B19" s="21" t="s">
        <v>23</v>
      </c>
      <c r="C19" s="21" t="s">
        <v>58</v>
      </c>
    </row>
    <row r="20" spans="1:3" ht="15.75">
      <c r="A20" s="22">
        <v>1</v>
      </c>
      <c r="B20" s="22">
        <v>2</v>
      </c>
      <c r="C20" s="22">
        <v>3</v>
      </c>
    </row>
    <row r="21" spans="1:3" ht="15.75">
      <c r="A21" s="208" t="s">
        <v>59</v>
      </c>
      <c r="B21" s="209"/>
      <c r="C21" s="210"/>
    </row>
    <row r="22" spans="1:3" ht="43.5" customHeight="1">
      <c r="A22" s="94" t="s">
        <v>255</v>
      </c>
      <c r="B22" s="95" t="s">
        <v>254</v>
      </c>
      <c r="C22" s="83">
        <f>C23+C24+C25</f>
        <v>1028</v>
      </c>
    </row>
    <row r="23" spans="1:3" ht="97.5" customHeight="1">
      <c r="A23" s="25" t="s">
        <v>167</v>
      </c>
      <c r="B23" s="26" t="s">
        <v>175</v>
      </c>
      <c r="C23" s="82">
        <v>15</v>
      </c>
    </row>
    <row r="24" spans="1:3" ht="69" customHeight="1">
      <c r="A24" s="67" t="s">
        <v>176</v>
      </c>
      <c r="B24" s="26" t="s">
        <v>177</v>
      </c>
      <c r="C24" s="82">
        <v>700</v>
      </c>
    </row>
    <row r="25" spans="1:3" ht="69" customHeight="1">
      <c r="A25" s="67" t="s">
        <v>178</v>
      </c>
      <c r="B25" s="26" t="s">
        <v>253</v>
      </c>
      <c r="C25" s="82">
        <v>313</v>
      </c>
    </row>
    <row r="26" spans="1:3" ht="15.75">
      <c r="A26" s="27" t="s">
        <v>22</v>
      </c>
      <c r="B26" s="27"/>
      <c r="C26" s="83">
        <f>C22</f>
        <v>1028</v>
      </c>
    </row>
    <row r="27" spans="1:3" ht="15.75">
      <c r="A27" s="27"/>
      <c r="B27" s="28"/>
      <c r="C27" s="29"/>
    </row>
    <row r="28" spans="1:3" ht="15.75">
      <c r="A28" s="208" t="s">
        <v>60</v>
      </c>
      <c r="B28" s="209"/>
      <c r="C28" s="210"/>
    </row>
    <row r="29" spans="1:3" ht="15.75">
      <c r="A29" s="30"/>
      <c r="B29" s="23"/>
      <c r="C29" s="24"/>
    </row>
    <row r="30" spans="1:5" ht="51.75" customHeight="1">
      <c r="A30" s="93" t="s">
        <v>230</v>
      </c>
      <c r="B30" s="98" t="s">
        <v>252</v>
      </c>
      <c r="C30" s="97">
        <v>99</v>
      </c>
      <c r="D30" s="96"/>
      <c r="E30" s="96"/>
    </row>
    <row r="31" spans="1:3" ht="40.5" customHeight="1">
      <c r="A31" s="66" t="s">
        <v>126</v>
      </c>
      <c r="B31" s="31" t="s">
        <v>180</v>
      </c>
      <c r="C31" s="80">
        <f>1028+260.5</f>
        <v>1288.5</v>
      </c>
    </row>
    <row r="32" spans="1:3" ht="12.75">
      <c r="A32" s="32" t="s">
        <v>62</v>
      </c>
      <c r="B32" s="33"/>
      <c r="C32" s="81">
        <f>C30+C31</f>
        <v>1387.5</v>
      </c>
    </row>
  </sheetData>
  <sheetProtection/>
  <mergeCells count="3">
    <mergeCell ref="A16:C17"/>
    <mergeCell ref="A21:C21"/>
    <mergeCell ref="A28:C28"/>
  </mergeCells>
  <printOptions/>
  <pageMargins left="0.7086614173228347" right="0.7086614173228347" top="0.3937007874015748" bottom="0.3937007874015748" header="0.31496062992125984" footer="0.31496062992125984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114"/>
  <sheetViews>
    <sheetView zoomScalePageLayoutView="0" workbookViewId="0" topLeftCell="A47">
      <selection activeCell="K18" sqref="K18"/>
    </sheetView>
  </sheetViews>
  <sheetFormatPr defaultColWidth="9.140625" defaultRowHeight="12.75"/>
  <cols>
    <col min="1" max="1" width="6.7109375" style="1" customWidth="1"/>
    <col min="2" max="2" width="5.57421875" style="1" customWidth="1"/>
    <col min="3" max="4" width="4.57421875" style="1" customWidth="1"/>
    <col min="5" max="5" width="23.00390625" style="1" customWidth="1"/>
    <col min="6" max="6" width="9.57421875" style="1" customWidth="1"/>
    <col min="7" max="7" width="9.00390625" style="1" customWidth="1"/>
    <col min="8" max="8" width="8.28125" style="1" customWidth="1"/>
    <col min="9" max="9" width="10.00390625" style="1" customWidth="1"/>
    <col min="10" max="10" width="10.7109375" style="1" customWidth="1"/>
    <col min="11" max="16384" width="9.140625" style="1" customWidth="1"/>
  </cols>
  <sheetData>
    <row r="1" ht="12.75">
      <c r="K1" s="51" t="s">
        <v>185</v>
      </c>
    </row>
    <row r="2" ht="12.75">
      <c r="K2" s="51" t="s">
        <v>1</v>
      </c>
    </row>
    <row r="3" ht="12.75">
      <c r="K3" s="51" t="s">
        <v>2</v>
      </c>
    </row>
    <row r="4" ht="0.75" customHeight="1">
      <c r="K4" s="84"/>
    </row>
    <row r="5" ht="12.75" hidden="1">
      <c r="K5" s="51"/>
    </row>
    <row r="6" ht="12.75" hidden="1">
      <c r="K6" s="51"/>
    </row>
    <row r="7" ht="12.75">
      <c r="K7" s="51" t="s">
        <v>256</v>
      </c>
    </row>
    <row r="8" ht="12" customHeight="1">
      <c r="K8" s="51"/>
    </row>
    <row r="9" ht="12.75" hidden="1">
      <c r="K9" s="51"/>
    </row>
    <row r="10" ht="12.75" hidden="1">
      <c r="K10" s="51"/>
    </row>
    <row r="11" ht="12.75" hidden="1">
      <c r="K11" s="51"/>
    </row>
    <row r="12" ht="12.75">
      <c r="K12" s="51"/>
    </row>
    <row r="13" spans="7:11" ht="12.75">
      <c r="G13" s="2"/>
      <c r="H13" s="2"/>
      <c r="J13" s="2"/>
      <c r="K13" s="51" t="s">
        <v>66</v>
      </c>
    </row>
    <row r="14" spans="7:11" ht="12.75">
      <c r="G14" s="2"/>
      <c r="H14" s="2"/>
      <c r="J14" s="2"/>
      <c r="K14" s="51" t="s">
        <v>1</v>
      </c>
    </row>
    <row r="15" spans="7:11" ht="12.75">
      <c r="G15" s="2"/>
      <c r="H15" s="2"/>
      <c r="J15" s="2"/>
      <c r="K15" s="51" t="s">
        <v>2</v>
      </c>
    </row>
    <row r="16" spans="7:11" ht="12.75">
      <c r="G16" s="2"/>
      <c r="H16" s="2"/>
      <c r="J16" s="2"/>
      <c r="K16" s="51" t="s">
        <v>142</v>
      </c>
    </row>
    <row r="17" spans="7:11" ht="12.75">
      <c r="G17" s="2"/>
      <c r="H17" s="2"/>
      <c r="J17" s="2"/>
      <c r="K17" s="51" t="s">
        <v>148</v>
      </c>
    </row>
    <row r="18" ht="12.75">
      <c r="K18" s="51" t="s">
        <v>222</v>
      </c>
    </row>
    <row r="20" spans="1:10" ht="56.25" customHeight="1">
      <c r="A20" s="192" t="s">
        <v>183</v>
      </c>
      <c r="B20" s="192"/>
      <c r="C20" s="192"/>
      <c r="D20" s="192"/>
      <c r="E20" s="192"/>
      <c r="F20" s="192"/>
      <c r="G20" s="192"/>
      <c r="H20" s="192"/>
      <c r="I20" s="192"/>
      <c r="J20" s="193"/>
    </row>
    <row r="21" spans="10:11" ht="12.75">
      <c r="J21" s="51"/>
      <c r="K21" s="51" t="s">
        <v>56</v>
      </c>
    </row>
    <row r="22" spans="1:11" s="70" customFormat="1" ht="25.5">
      <c r="A22" s="122" t="s">
        <v>27</v>
      </c>
      <c r="B22" s="122"/>
      <c r="C22" s="122"/>
      <c r="D22" s="122"/>
      <c r="E22" s="122"/>
      <c r="F22" s="75" t="s">
        <v>28</v>
      </c>
      <c r="G22" s="76" t="s">
        <v>29</v>
      </c>
      <c r="H22" s="76" t="s">
        <v>73</v>
      </c>
      <c r="I22" s="76" t="s">
        <v>71</v>
      </c>
      <c r="J22" s="8" t="s">
        <v>181</v>
      </c>
      <c r="K22" s="8" t="s">
        <v>182</v>
      </c>
    </row>
    <row r="23" spans="1:11" s="70" customFormat="1" ht="12.75">
      <c r="A23" s="180">
        <v>1</v>
      </c>
      <c r="B23" s="180"/>
      <c r="C23" s="180"/>
      <c r="D23" s="180"/>
      <c r="E23" s="180"/>
      <c r="F23" s="16">
        <v>2</v>
      </c>
      <c r="G23" s="16">
        <v>3</v>
      </c>
      <c r="H23" s="16">
        <v>4</v>
      </c>
      <c r="I23" s="16">
        <v>5</v>
      </c>
      <c r="J23" s="16">
        <v>6</v>
      </c>
      <c r="K23" s="16">
        <v>7</v>
      </c>
    </row>
    <row r="24" spans="1:11" ht="18" customHeight="1">
      <c r="A24" s="163" t="s">
        <v>30</v>
      </c>
      <c r="B24" s="164"/>
      <c r="C24" s="164"/>
      <c r="D24" s="164"/>
      <c r="E24" s="165"/>
      <c r="F24" s="12" t="s">
        <v>31</v>
      </c>
      <c r="G24" s="12"/>
      <c r="H24" s="12"/>
      <c r="I24" s="12"/>
      <c r="J24" s="61">
        <f>J30+J54+J50+J25+J42</f>
        <v>5388.3</v>
      </c>
      <c r="K24" s="61">
        <f>K30+K54+K50+K25+K42</f>
        <v>5388.299999999999</v>
      </c>
    </row>
    <row r="25" spans="1:11" ht="37.5" customHeight="1">
      <c r="A25" s="152" t="s">
        <v>34</v>
      </c>
      <c r="B25" s="153"/>
      <c r="C25" s="153"/>
      <c r="D25" s="153"/>
      <c r="E25" s="154"/>
      <c r="F25" s="12" t="s">
        <v>31</v>
      </c>
      <c r="G25" s="12" t="s">
        <v>35</v>
      </c>
      <c r="H25" s="12"/>
      <c r="I25" s="12"/>
      <c r="J25" s="61">
        <f>J26</f>
        <v>832</v>
      </c>
      <c r="K25" s="61">
        <f>K26</f>
        <v>832</v>
      </c>
    </row>
    <row r="26" spans="1:11" ht="29.25" customHeight="1">
      <c r="A26" s="156" t="s">
        <v>74</v>
      </c>
      <c r="B26" s="157"/>
      <c r="C26" s="157"/>
      <c r="D26" s="157"/>
      <c r="E26" s="158"/>
      <c r="F26" s="12" t="s">
        <v>31</v>
      </c>
      <c r="G26" s="12" t="s">
        <v>35</v>
      </c>
      <c r="H26" s="12" t="s">
        <v>75</v>
      </c>
      <c r="I26" s="12"/>
      <c r="J26" s="61">
        <f aca="true" t="shared" si="0" ref="J26:K28">J27</f>
        <v>832</v>
      </c>
      <c r="K26" s="61">
        <f t="shared" si="0"/>
        <v>832</v>
      </c>
    </row>
    <row r="27" spans="1:11" ht="21" customHeight="1">
      <c r="A27" s="156" t="s">
        <v>76</v>
      </c>
      <c r="B27" s="157"/>
      <c r="C27" s="157"/>
      <c r="D27" s="157"/>
      <c r="E27" s="158"/>
      <c r="F27" s="12" t="s">
        <v>31</v>
      </c>
      <c r="G27" s="12" t="s">
        <v>35</v>
      </c>
      <c r="H27" s="12" t="s">
        <v>203</v>
      </c>
      <c r="I27" s="12"/>
      <c r="J27" s="61">
        <f t="shared" si="0"/>
        <v>832</v>
      </c>
      <c r="K27" s="61">
        <f t="shared" si="0"/>
        <v>832</v>
      </c>
    </row>
    <row r="28" spans="1:11" ht="28.5" customHeight="1">
      <c r="A28" s="152" t="s">
        <v>77</v>
      </c>
      <c r="B28" s="153"/>
      <c r="C28" s="153"/>
      <c r="D28" s="153"/>
      <c r="E28" s="154"/>
      <c r="F28" s="12" t="s">
        <v>31</v>
      </c>
      <c r="G28" s="12" t="s">
        <v>35</v>
      </c>
      <c r="H28" s="12" t="s">
        <v>204</v>
      </c>
      <c r="I28" s="12"/>
      <c r="J28" s="61">
        <f t="shared" si="0"/>
        <v>832</v>
      </c>
      <c r="K28" s="61">
        <f t="shared" si="0"/>
        <v>832</v>
      </c>
    </row>
    <row r="29" spans="1:11" ht="28.5" customHeight="1">
      <c r="A29" s="152" t="s">
        <v>110</v>
      </c>
      <c r="B29" s="153"/>
      <c r="C29" s="153"/>
      <c r="D29" s="153"/>
      <c r="E29" s="154"/>
      <c r="F29" s="12" t="s">
        <v>31</v>
      </c>
      <c r="G29" s="12" t="s">
        <v>35</v>
      </c>
      <c r="H29" s="12" t="s">
        <v>204</v>
      </c>
      <c r="I29" s="12" t="s">
        <v>78</v>
      </c>
      <c r="J29" s="61">
        <v>832</v>
      </c>
      <c r="K29" s="61">
        <v>832</v>
      </c>
    </row>
    <row r="30" spans="1:11" ht="39" customHeight="1">
      <c r="A30" s="176" t="s">
        <v>162</v>
      </c>
      <c r="B30" s="176"/>
      <c r="C30" s="176"/>
      <c r="D30" s="176"/>
      <c r="E30" s="176"/>
      <c r="F30" s="12" t="s">
        <v>31</v>
      </c>
      <c r="G30" s="12" t="s">
        <v>36</v>
      </c>
      <c r="H30" s="12"/>
      <c r="I30" s="12"/>
      <c r="J30" s="61">
        <f>J35+J40+J31</f>
        <v>4392.900000000001</v>
      </c>
      <c r="K30" s="61">
        <f>K35+K40+K31</f>
        <v>4392.9</v>
      </c>
    </row>
    <row r="31" spans="1:11" ht="18.75" customHeight="1">
      <c r="A31" s="202" t="s">
        <v>115</v>
      </c>
      <c r="B31" s="203"/>
      <c r="C31" s="203"/>
      <c r="D31" s="203"/>
      <c r="E31" s="204"/>
      <c r="F31" s="12" t="s">
        <v>31</v>
      </c>
      <c r="G31" s="12" t="s">
        <v>36</v>
      </c>
      <c r="H31" s="12" t="s">
        <v>116</v>
      </c>
      <c r="I31" s="12"/>
      <c r="J31" s="61">
        <f>J33</f>
        <v>389.3</v>
      </c>
      <c r="K31" s="61">
        <f>K33</f>
        <v>389.3</v>
      </c>
    </row>
    <row r="32" spans="1:11" ht="30.75" customHeight="1">
      <c r="A32" s="173" t="s">
        <v>201</v>
      </c>
      <c r="B32" s="177"/>
      <c r="C32" s="177"/>
      <c r="D32" s="177"/>
      <c r="E32" s="178"/>
      <c r="F32" s="12" t="s">
        <v>31</v>
      </c>
      <c r="G32" s="12" t="s">
        <v>36</v>
      </c>
      <c r="H32" s="64" t="s">
        <v>209</v>
      </c>
      <c r="I32" s="12"/>
      <c r="J32" s="61">
        <f>J33</f>
        <v>389.3</v>
      </c>
      <c r="K32" s="61">
        <f>K33</f>
        <v>389.3</v>
      </c>
    </row>
    <row r="33" spans="1:11" ht="40.5" customHeight="1">
      <c r="A33" s="173" t="s">
        <v>202</v>
      </c>
      <c r="B33" s="177"/>
      <c r="C33" s="177"/>
      <c r="D33" s="177"/>
      <c r="E33" s="178"/>
      <c r="F33" s="12" t="s">
        <v>31</v>
      </c>
      <c r="G33" s="12" t="s">
        <v>36</v>
      </c>
      <c r="H33" s="64" t="s">
        <v>174</v>
      </c>
      <c r="I33" s="12"/>
      <c r="J33" s="61">
        <f>J34</f>
        <v>389.3</v>
      </c>
      <c r="K33" s="61">
        <f>K34</f>
        <v>389.3</v>
      </c>
    </row>
    <row r="34" spans="1:11" ht="23.25" customHeight="1">
      <c r="A34" s="152" t="s">
        <v>61</v>
      </c>
      <c r="B34" s="153"/>
      <c r="C34" s="153"/>
      <c r="D34" s="153"/>
      <c r="E34" s="154"/>
      <c r="F34" s="12" t="s">
        <v>31</v>
      </c>
      <c r="G34" s="12" t="s">
        <v>36</v>
      </c>
      <c r="H34" s="64" t="s">
        <v>174</v>
      </c>
      <c r="I34" s="12" t="s">
        <v>99</v>
      </c>
      <c r="J34" s="61">
        <v>389.3</v>
      </c>
      <c r="K34" s="61">
        <v>389.3</v>
      </c>
    </row>
    <row r="35" spans="1:11" ht="27" customHeight="1">
      <c r="A35" s="152" t="s">
        <v>74</v>
      </c>
      <c r="B35" s="153"/>
      <c r="C35" s="153"/>
      <c r="D35" s="153"/>
      <c r="E35" s="154"/>
      <c r="F35" s="12" t="s">
        <v>31</v>
      </c>
      <c r="G35" s="12" t="s">
        <v>36</v>
      </c>
      <c r="H35" s="12" t="s">
        <v>75</v>
      </c>
      <c r="I35" s="12"/>
      <c r="J35" s="61">
        <f>J36</f>
        <v>3003.6000000000004</v>
      </c>
      <c r="K35" s="61">
        <f>K36</f>
        <v>4003.6</v>
      </c>
    </row>
    <row r="36" spans="1:11" ht="24.75" customHeight="1">
      <c r="A36" s="156" t="s">
        <v>77</v>
      </c>
      <c r="B36" s="157"/>
      <c r="C36" s="157"/>
      <c r="D36" s="157"/>
      <c r="E36" s="158"/>
      <c r="F36" s="12" t="s">
        <v>31</v>
      </c>
      <c r="G36" s="12" t="s">
        <v>36</v>
      </c>
      <c r="H36" s="12" t="s">
        <v>79</v>
      </c>
      <c r="I36" s="12"/>
      <c r="J36" s="61">
        <f>J37+J38+J39</f>
        <v>3003.6000000000004</v>
      </c>
      <c r="K36" s="61">
        <f>K37+K38+K39</f>
        <v>4003.6</v>
      </c>
    </row>
    <row r="37" spans="1:11" ht="29.25" customHeight="1">
      <c r="A37" s="152" t="s">
        <v>110</v>
      </c>
      <c r="B37" s="153"/>
      <c r="C37" s="153"/>
      <c r="D37" s="153"/>
      <c r="E37" s="154"/>
      <c r="F37" s="12" t="s">
        <v>31</v>
      </c>
      <c r="G37" s="12" t="s">
        <v>36</v>
      </c>
      <c r="H37" s="12" t="s">
        <v>79</v>
      </c>
      <c r="I37" s="12" t="s">
        <v>78</v>
      </c>
      <c r="J37" s="61">
        <f>1381.2</f>
        <v>1381.2</v>
      </c>
      <c r="K37" s="61">
        <v>2381.2</v>
      </c>
    </row>
    <row r="38" spans="1:11" ht="39" customHeight="1">
      <c r="A38" s="152" t="s">
        <v>109</v>
      </c>
      <c r="B38" s="153"/>
      <c r="C38" s="153"/>
      <c r="D38" s="153"/>
      <c r="E38" s="154"/>
      <c r="F38" s="12" t="s">
        <v>31</v>
      </c>
      <c r="G38" s="12" t="s">
        <v>36</v>
      </c>
      <c r="H38" s="12" t="s">
        <v>79</v>
      </c>
      <c r="I38" s="12" t="s">
        <v>80</v>
      </c>
      <c r="J38" s="61">
        <f>1322.4+100-80+250</f>
        <v>1592.4</v>
      </c>
      <c r="K38" s="61">
        <f>1322.4+100-80+250</f>
        <v>1592.4</v>
      </c>
    </row>
    <row r="39" spans="1:11" ht="15.75" customHeight="1">
      <c r="A39" s="152" t="s">
        <v>81</v>
      </c>
      <c r="B39" s="153"/>
      <c r="C39" s="153"/>
      <c r="D39" s="153"/>
      <c r="E39" s="154"/>
      <c r="F39" s="12" t="s">
        <v>31</v>
      </c>
      <c r="G39" s="12" t="s">
        <v>36</v>
      </c>
      <c r="H39" s="12" t="s">
        <v>79</v>
      </c>
      <c r="I39" s="12" t="s">
        <v>82</v>
      </c>
      <c r="J39" s="61">
        <v>30</v>
      </c>
      <c r="K39" s="61">
        <v>30</v>
      </c>
    </row>
    <row r="40" spans="1:11" ht="45" customHeight="1">
      <c r="A40" s="173" t="s">
        <v>200</v>
      </c>
      <c r="B40" s="177"/>
      <c r="C40" s="177"/>
      <c r="D40" s="177"/>
      <c r="E40" s="178"/>
      <c r="F40" s="12" t="s">
        <v>31</v>
      </c>
      <c r="G40" s="12" t="s">
        <v>36</v>
      </c>
      <c r="H40" s="12" t="s">
        <v>139</v>
      </c>
      <c r="I40" s="12"/>
      <c r="J40" s="61">
        <f>J41</f>
        <v>1000</v>
      </c>
      <c r="K40" s="61">
        <f>K41</f>
        <v>0</v>
      </c>
    </row>
    <row r="41" spans="1:11" ht="28.5" customHeight="1">
      <c r="A41" s="152" t="s">
        <v>110</v>
      </c>
      <c r="B41" s="153"/>
      <c r="C41" s="153"/>
      <c r="D41" s="153"/>
      <c r="E41" s="154"/>
      <c r="F41" s="12" t="s">
        <v>31</v>
      </c>
      <c r="G41" s="12" t="s">
        <v>36</v>
      </c>
      <c r="H41" s="12" t="s">
        <v>139</v>
      </c>
      <c r="I41" s="12" t="s">
        <v>78</v>
      </c>
      <c r="J41" s="61">
        <v>1000</v>
      </c>
      <c r="K41" s="61">
        <v>0</v>
      </c>
    </row>
    <row r="42" spans="1:11" ht="40.5" customHeight="1">
      <c r="A42" s="152" t="s">
        <v>113</v>
      </c>
      <c r="B42" s="153"/>
      <c r="C42" s="153"/>
      <c r="D42" s="153"/>
      <c r="E42" s="154"/>
      <c r="F42" s="12" t="s">
        <v>31</v>
      </c>
      <c r="G42" s="12" t="s">
        <v>68</v>
      </c>
      <c r="H42" s="12"/>
      <c r="I42" s="12"/>
      <c r="J42" s="61">
        <f>J43+J47</f>
        <v>150</v>
      </c>
      <c r="K42" s="61">
        <f>K43+K47</f>
        <v>150</v>
      </c>
    </row>
    <row r="43" spans="1:11" ht="18" customHeight="1" hidden="1">
      <c r="A43" s="202" t="s">
        <v>115</v>
      </c>
      <c r="B43" s="203"/>
      <c r="C43" s="203"/>
      <c r="D43" s="203"/>
      <c r="E43" s="204"/>
      <c r="F43" s="48" t="s">
        <v>31</v>
      </c>
      <c r="G43" s="48" t="s">
        <v>68</v>
      </c>
      <c r="H43" s="12" t="s">
        <v>116</v>
      </c>
      <c r="I43" s="12"/>
      <c r="J43" s="61">
        <f aca="true" t="shared" si="1" ref="J43:K45">J44</f>
        <v>0</v>
      </c>
      <c r="K43" s="61">
        <f t="shared" si="1"/>
        <v>0</v>
      </c>
    </row>
    <row r="44" spans="1:11" ht="40.5" customHeight="1" hidden="1">
      <c r="A44" s="173" t="s">
        <v>202</v>
      </c>
      <c r="B44" s="177"/>
      <c r="C44" s="177"/>
      <c r="D44" s="177"/>
      <c r="E44" s="178"/>
      <c r="F44" s="48" t="s">
        <v>31</v>
      </c>
      <c r="G44" s="48" t="s">
        <v>68</v>
      </c>
      <c r="H44" s="12" t="s">
        <v>206</v>
      </c>
      <c r="I44" s="12"/>
      <c r="J44" s="61">
        <f t="shared" si="1"/>
        <v>0</v>
      </c>
      <c r="K44" s="61">
        <f t="shared" si="1"/>
        <v>0</v>
      </c>
    </row>
    <row r="45" spans="1:11" ht="87" customHeight="1" hidden="1">
      <c r="A45" s="152" t="s">
        <v>163</v>
      </c>
      <c r="B45" s="161"/>
      <c r="C45" s="161"/>
      <c r="D45" s="161"/>
      <c r="E45" s="162"/>
      <c r="F45" s="12" t="s">
        <v>31</v>
      </c>
      <c r="G45" s="12" t="s">
        <v>68</v>
      </c>
      <c r="H45" s="64" t="s">
        <v>172</v>
      </c>
      <c r="I45" s="12"/>
      <c r="J45" s="61">
        <f t="shared" si="1"/>
        <v>0</v>
      </c>
      <c r="K45" s="61">
        <f t="shared" si="1"/>
        <v>0</v>
      </c>
    </row>
    <row r="46" spans="1:11" ht="18" customHeight="1" hidden="1">
      <c r="A46" s="152" t="s">
        <v>61</v>
      </c>
      <c r="B46" s="153"/>
      <c r="C46" s="153"/>
      <c r="D46" s="153"/>
      <c r="E46" s="154"/>
      <c r="F46" s="12" t="s">
        <v>31</v>
      </c>
      <c r="G46" s="12" t="s">
        <v>68</v>
      </c>
      <c r="H46" s="64" t="s">
        <v>172</v>
      </c>
      <c r="I46" s="12" t="s">
        <v>99</v>
      </c>
      <c r="J46" s="61"/>
      <c r="K46" s="61"/>
    </row>
    <row r="47" spans="1:11" ht="42" customHeight="1">
      <c r="A47" s="173" t="s">
        <v>202</v>
      </c>
      <c r="B47" s="177"/>
      <c r="C47" s="177"/>
      <c r="D47" s="177"/>
      <c r="E47" s="178"/>
      <c r="F47" s="12" t="s">
        <v>31</v>
      </c>
      <c r="G47" s="12" t="s">
        <v>68</v>
      </c>
      <c r="H47" s="64" t="s">
        <v>207</v>
      </c>
      <c r="I47" s="12"/>
      <c r="J47" s="61">
        <f>J48</f>
        <v>150</v>
      </c>
      <c r="K47" s="61">
        <f>K48</f>
        <v>150</v>
      </c>
    </row>
    <row r="48" spans="1:11" ht="41.25" customHeight="1">
      <c r="A48" s="152" t="s">
        <v>117</v>
      </c>
      <c r="B48" s="153"/>
      <c r="C48" s="153"/>
      <c r="D48" s="153"/>
      <c r="E48" s="154"/>
      <c r="F48" s="12" t="s">
        <v>31</v>
      </c>
      <c r="G48" s="12" t="s">
        <v>68</v>
      </c>
      <c r="H48" s="64" t="s">
        <v>173</v>
      </c>
      <c r="I48" s="12"/>
      <c r="J48" s="61">
        <f>J49</f>
        <v>150</v>
      </c>
      <c r="K48" s="61">
        <f>K49</f>
        <v>150</v>
      </c>
    </row>
    <row r="49" spans="1:11" ht="18" customHeight="1">
      <c r="A49" s="152" t="s">
        <v>61</v>
      </c>
      <c r="B49" s="153"/>
      <c r="C49" s="153"/>
      <c r="D49" s="153"/>
      <c r="E49" s="154"/>
      <c r="F49" s="12" t="s">
        <v>31</v>
      </c>
      <c r="G49" s="12" t="s">
        <v>68</v>
      </c>
      <c r="H49" s="64" t="s">
        <v>173</v>
      </c>
      <c r="I49" s="12" t="s">
        <v>99</v>
      </c>
      <c r="J49" s="61">
        <v>150</v>
      </c>
      <c r="K49" s="61">
        <v>150</v>
      </c>
    </row>
    <row r="50" spans="1:11" ht="15.75" customHeight="1">
      <c r="A50" s="156" t="s">
        <v>37</v>
      </c>
      <c r="B50" s="157"/>
      <c r="C50" s="157"/>
      <c r="D50" s="157"/>
      <c r="E50" s="158"/>
      <c r="F50" s="12" t="s">
        <v>31</v>
      </c>
      <c r="G50" s="12" t="s">
        <v>38</v>
      </c>
      <c r="H50" s="12"/>
      <c r="I50" s="12"/>
      <c r="J50" s="61">
        <f>J52</f>
        <v>10</v>
      </c>
      <c r="K50" s="61">
        <f>K52</f>
        <v>10</v>
      </c>
    </row>
    <row r="51" spans="1:11" ht="20.25" customHeight="1">
      <c r="A51" s="156" t="s">
        <v>83</v>
      </c>
      <c r="B51" s="157"/>
      <c r="C51" s="157"/>
      <c r="D51" s="157"/>
      <c r="E51" s="158"/>
      <c r="F51" s="12" t="s">
        <v>31</v>
      </c>
      <c r="G51" s="12" t="s">
        <v>38</v>
      </c>
      <c r="H51" s="12" t="s">
        <v>84</v>
      </c>
      <c r="I51" s="36"/>
      <c r="J51" s="61">
        <f>J52</f>
        <v>10</v>
      </c>
      <c r="K51" s="61">
        <f>K52</f>
        <v>10</v>
      </c>
    </row>
    <row r="52" spans="1:11" ht="16.5" customHeight="1">
      <c r="A52" s="156" t="s">
        <v>85</v>
      </c>
      <c r="B52" s="157"/>
      <c r="C52" s="157"/>
      <c r="D52" s="157"/>
      <c r="E52" s="158"/>
      <c r="F52" s="12" t="s">
        <v>31</v>
      </c>
      <c r="G52" s="12" t="s">
        <v>38</v>
      </c>
      <c r="H52" s="12" t="s">
        <v>86</v>
      </c>
      <c r="I52" s="36"/>
      <c r="J52" s="61">
        <f>J53</f>
        <v>10</v>
      </c>
      <c r="K52" s="61">
        <f>K53</f>
        <v>10</v>
      </c>
    </row>
    <row r="53" spans="1:11" ht="16.5" customHeight="1">
      <c r="A53" s="152" t="s">
        <v>112</v>
      </c>
      <c r="B53" s="153"/>
      <c r="C53" s="153"/>
      <c r="D53" s="153"/>
      <c r="E53" s="154"/>
      <c r="F53" s="12" t="s">
        <v>31</v>
      </c>
      <c r="G53" s="12" t="s">
        <v>38</v>
      </c>
      <c r="H53" s="12" t="s">
        <v>86</v>
      </c>
      <c r="I53" s="12" t="s">
        <v>87</v>
      </c>
      <c r="J53" s="61">
        <v>10</v>
      </c>
      <c r="K53" s="61">
        <v>10</v>
      </c>
    </row>
    <row r="54" spans="1:11" ht="23.25" customHeight="1">
      <c r="A54" s="156" t="s">
        <v>39</v>
      </c>
      <c r="B54" s="197"/>
      <c r="C54" s="197"/>
      <c r="D54" s="197"/>
      <c r="E54" s="198"/>
      <c r="F54" s="12" t="s">
        <v>31</v>
      </c>
      <c r="G54" s="12" t="s">
        <v>40</v>
      </c>
      <c r="H54" s="37"/>
      <c r="I54" s="12"/>
      <c r="J54" s="61">
        <f>J56+J58</f>
        <v>3.4</v>
      </c>
      <c r="K54" s="61">
        <f>K56+K58</f>
        <v>3.4</v>
      </c>
    </row>
    <row r="55" spans="1:11" ht="17.25" customHeight="1">
      <c r="A55" s="152" t="s">
        <v>88</v>
      </c>
      <c r="B55" s="153"/>
      <c r="C55" s="153"/>
      <c r="D55" s="153"/>
      <c r="E55" s="154"/>
      <c r="F55" s="12" t="s">
        <v>31</v>
      </c>
      <c r="G55" s="12" t="s">
        <v>40</v>
      </c>
      <c r="H55" s="12" t="s">
        <v>118</v>
      </c>
      <c r="I55" s="12"/>
      <c r="J55" s="61">
        <f>J56</f>
        <v>0.4</v>
      </c>
      <c r="K55" s="61">
        <f>K56</f>
        <v>0.4</v>
      </c>
    </row>
    <row r="56" spans="1:11" ht="132.75" customHeight="1">
      <c r="A56" s="199" t="s">
        <v>100</v>
      </c>
      <c r="B56" s="200"/>
      <c r="C56" s="200"/>
      <c r="D56" s="200"/>
      <c r="E56" s="201"/>
      <c r="F56" s="12" t="s">
        <v>31</v>
      </c>
      <c r="G56" s="12" t="s">
        <v>40</v>
      </c>
      <c r="H56" s="12" t="s">
        <v>119</v>
      </c>
      <c r="I56" s="12"/>
      <c r="J56" s="61">
        <f>J57</f>
        <v>0.4</v>
      </c>
      <c r="K56" s="61">
        <f>K57</f>
        <v>0.4</v>
      </c>
    </row>
    <row r="57" spans="1:11" ht="38.25" customHeight="1">
      <c r="A57" s="152" t="s">
        <v>109</v>
      </c>
      <c r="B57" s="153"/>
      <c r="C57" s="153"/>
      <c r="D57" s="153"/>
      <c r="E57" s="154"/>
      <c r="F57" s="12" t="s">
        <v>31</v>
      </c>
      <c r="G57" s="12" t="s">
        <v>40</v>
      </c>
      <c r="H57" s="12" t="s">
        <v>119</v>
      </c>
      <c r="I57" s="12" t="s">
        <v>80</v>
      </c>
      <c r="J57" s="61">
        <v>0.4</v>
      </c>
      <c r="K57" s="61">
        <v>0.4</v>
      </c>
    </row>
    <row r="58" spans="1:11" ht="27.75" customHeight="1">
      <c r="A58" s="156" t="s">
        <v>120</v>
      </c>
      <c r="B58" s="159"/>
      <c r="C58" s="159"/>
      <c r="D58" s="159"/>
      <c r="E58" s="160"/>
      <c r="F58" s="12" t="s">
        <v>31</v>
      </c>
      <c r="G58" s="12" t="s">
        <v>40</v>
      </c>
      <c r="H58" s="12" t="s">
        <v>121</v>
      </c>
      <c r="I58" s="12"/>
      <c r="J58" s="61">
        <f>J59</f>
        <v>3</v>
      </c>
      <c r="K58" s="61">
        <f>K59</f>
        <v>3</v>
      </c>
    </row>
    <row r="59" spans="1:11" ht="31.5" customHeight="1">
      <c r="A59" s="152" t="s">
        <v>122</v>
      </c>
      <c r="B59" s="153"/>
      <c r="C59" s="153"/>
      <c r="D59" s="153"/>
      <c r="E59" s="154"/>
      <c r="F59" s="12" t="s">
        <v>31</v>
      </c>
      <c r="G59" s="12" t="s">
        <v>40</v>
      </c>
      <c r="H59" s="12" t="s">
        <v>123</v>
      </c>
      <c r="I59" s="12"/>
      <c r="J59" s="61">
        <f>J60</f>
        <v>3</v>
      </c>
      <c r="K59" s="61">
        <f>K60</f>
        <v>3</v>
      </c>
    </row>
    <row r="60" spans="1:11" ht="15.75" customHeight="1">
      <c r="A60" s="156" t="s">
        <v>81</v>
      </c>
      <c r="B60" s="157"/>
      <c r="C60" s="157"/>
      <c r="D60" s="157"/>
      <c r="E60" s="158"/>
      <c r="F60" s="12" t="s">
        <v>31</v>
      </c>
      <c r="G60" s="12" t="s">
        <v>40</v>
      </c>
      <c r="H60" s="12" t="s">
        <v>123</v>
      </c>
      <c r="I60" s="64" t="s">
        <v>82</v>
      </c>
      <c r="J60" s="61">
        <v>3</v>
      </c>
      <c r="K60" s="61">
        <v>3</v>
      </c>
    </row>
    <row r="61" spans="1:11" ht="18.75" customHeight="1">
      <c r="A61" s="163" t="s">
        <v>41</v>
      </c>
      <c r="B61" s="164"/>
      <c r="C61" s="164"/>
      <c r="D61" s="164"/>
      <c r="E61" s="165"/>
      <c r="F61" s="12" t="s">
        <v>35</v>
      </c>
      <c r="G61" s="12"/>
      <c r="H61" s="12"/>
      <c r="I61" s="12"/>
      <c r="J61" s="62">
        <f aca="true" t="shared" si="2" ref="J61:K63">J62</f>
        <v>196.2</v>
      </c>
      <c r="K61" s="62">
        <f t="shared" si="2"/>
        <v>186.7</v>
      </c>
    </row>
    <row r="62" spans="1:11" ht="19.5" customHeight="1">
      <c r="A62" s="156" t="s">
        <v>103</v>
      </c>
      <c r="B62" s="157"/>
      <c r="C62" s="157"/>
      <c r="D62" s="157"/>
      <c r="E62" s="158"/>
      <c r="F62" s="12" t="s">
        <v>35</v>
      </c>
      <c r="G62" s="12" t="s">
        <v>33</v>
      </c>
      <c r="H62" s="12"/>
      <c r="I62" s="12"/>
      <c r="J62" s="62">
        <f t="shared" si="2"/>
        <v>196.2</v>
      </c>
      <c r="K62" s="62">
        <f t="shared" si="2"/>
        <v>186.7</v>
      </c>
    </row>
    <row r="63" spans="1:11" ht="18.75" customHeight="1">
      <c r="A63" s="152" t="s">
        <v>88</v>
      </c>
      <c r="B63" s="153"/>
      <c r="C63" s="153"/>
      <c r="D63" s="153"/>
      <c r="E63" s="154"/>
      <c r="F63" s="12" t="s">
        <v>35</v>
      </c>
      <c r="G63" s="12" t="s">
        <v>33</v>
      </c>
      <c r="H63" s="12" t="s">
        <v>118</v>
      </c>
      <c r="I63" s="12"/>
      <c r="J63" s="62">
        <f t="shared" si="2"/>
        <v>196.2</v>
      </c>
      <c r="K63" s="62">
        <f t="shared" si="2"/>
        <v>186.7</v>
      </c>
    </row>
    <row r="64" spans="1:11" ht="31.5" customHeight="1">
      <c r="A64" s="189" t="s">
        <v>89</v>
      </c>
      <c r="B64" s="190"/>
      <c r="C64" s="190"/>
      <c r="D64" s="190"/>
      <c r="E64" s="191"/>
      <c r="F64" s="12" t="s">
        <v>35</v>
      </c>
      <c r="G64" s="12" t="s">
        <v>33</v>
      </c>
      <c r="H64" s="12" t="s">
        <v>124</v>
      </c>
      <c r="I64" s="12"/>
      <c r="J64" s="61">
        <f>J65+J66</f>
        <v>196.2</v>
      </c>
      <c r="K64" s="61">
        <f>K65+K66</f>
        <v>186.7</v>
      </c>
    </row>
    <row r="65" spans="1:13" ht="31.5" customHeight="1">
      <c r="A65" s="152" t="s">
        <v>110</v>
      </c>
      <c r="B65" s="153"/>
      <c r="C65" s="153"/>
      <c r="D65" s="153"/>
      <c r="E65" s="154"/>
      <c r="F65" s="12" t="s">
        <v>35</v>
      </c>
      <c r="G65" s="12" t="s">
        <v>33</v>
      </c>
      <c r="H65" s="12" t="s">
        <v>124</v>
      </c>
      <c r="I65" s="12" t="s">
        <v>78</v>
      </c>
      <c r="J65" s="61">
        <v>160</v>
      </c>
      <c r="K65" s="61">
        <v>151.2</v>
      </c>
      <c r="M65" s="14"/>
    </row>
    <row r="66" spans="1:11" ht="41.25" customHeight="1">
      <c r="A66" s="152" t="s">
        <v>109</v>
      </c>
      <c r="B66" s="153"/>
      <c r="C66" s="153"/>
      <c r="D66" s="153"/>
      <c r="E66" s="154"/>
      <c r="F66" s="12" t="s">
        <v>35</v>
      </c>
      <c r="G66" s="12" t="s">
        <v>33</v>
      </c>
      <c r="H66" s="12" t="s">
        <v>124</v>
      </c>
      <c r="I66" s="12" t="s">
        <v>80</v>
      </c>
      <c r="J66" s="62">
        <v>36.2</v>
      </c>
      <c r="K66" s="62">
        <v>35.5</v>
      </c>
    </row>
    <row r="67" spans="1:11" ht="28.5" customHeight="1">
      <c r="A67" s="163" t="s">
        <v>42</v>
      </c>
      <c r="B67" s="164"/>
      <c r="C67" s="164"/>
      <c r="D67" s="164"/>
      <c r="E67" s="165"/>
      <c r="F67" s="12" t="s">
        <v>33</v>
      </c>
      <c r="G67" s="12"/>
      <c r="H67" s="12"/>
      <c r="I67" s="12"/>
      <c r="J67" s="61">
        <f aca="true" t="shared" si="3" ref="J67:K70">J68</f>
        <v>340.9</v>
      </c>
      <c r="K67" s="61">
        <f t="shared" si="3"/>
        <v>340.9</v>
      </c>
    </row>
    <row r="68" spans="1:11" ht="12.75" customHeight="1">
      <c r="A68" s="155" t="s">
        <v>44</v>
      </c>
      <c r="B68" s="155"/>
      <c r="C68" s="155"/>
      <c r="D68" s="155"/>
      <c r="E68" s="155"/>
      <c r="F68" s="12" t="s">
        <v>33</v>
      </c>
      <c r="G68" s="12" t="s">
        <v>45</v>
      </c>
      <c r="H68" s="38"/>
      <c r="I68" s="12"/>
      <c r="J68" s="61">
        <f t="shared" si="3"/>
        <v>340.9</v>
      </c>
      <c r="K68" s="61">
        <f t="shared" si="3"/>
        <v>340.9</v>
      </c>
    </row>
    <row r="69" spans="1:11" ht="29.25" customHeight="1">
      <c r="A69" s="156" t="s">
        <v>214</v>
      </c>
      <c r="B69" s="157"/>
      <c r="C69" s="157"/>
      <c r="D69" s="157"/>
      <c r="E69" s="158"/>
      <c r="F69" s="12" t="s">
        <v>33</v>
      </c>
      <c r="G69" s="39" t="s">
        <v>45</v>
      </c>
      <c r="H69" s="40" t="s">
        <v>149</v>
      </c>
      <c r="I69" s="41"/>
      <c r="J69" s="61">
        <f t="shared" si="3"/>
        <v>340.9</v>
      </c>
      <c r="K69" s="61">
        <f t="shared" si="3"/>
        <v>340.9</v>
      </c>
    </row>
    <row r="70" spans="1:11" ht="26.25" customHeight="1">
      <c r="A70" s="189" t="s">
        <v>168</v>
      </c>
      <c r="B70" s="190"/>
      <c r="C70" s="190"/>
      <c r="D70" s="190"/>
      <c r="E70" s="191"/>
      <c r="F70" s="12" t="s">
        <v>33</v>
      </c>
      <c r="G70" s="39" t="s">
        <v>45</v>
      </c>
      <c r="H70" s="40" t="s">
        <v>150</v>
      </c>
      <c r="I70" s="41"/>
      <c r="J70" s="61">
        <f t="shared" si="3"/>
        <v>340.9</v>
      </c>
      <c r="K70" s="61">
        <f t="shared" si="3"/>
        <v>340.9</v>
      </c>
    </row>
    <row r="71" spans="1:11" ht="36.75" customHeight="1">
      <c r="A71" s="152" t="s">
        <v>109</v>
      </c>
      <c r="B71" s="153"/>
      <c r="C71" s="153"/>
      <c r="D71" s="153"/>
      <c r="E71" s="154"/>
      <c r="F71" s="12" t="s">
        <v>33</v>
      </c>
      <c r="G71" s="39" t="s">
        <v>45</v>
      </c>
      <c r="H71" s="40" t="s">
        <v>150</v>
      </c>
      <c r="I71" s="41" t="s">
        <v>80</v>
      </c>
      <c r="J71" s="61">
        <v>340.9</v>
      </c>
      <c r="K71" s="61">
        <v>340.9</v>
      </c>
    </row>
    <row r="72" spans="1:11" ht="17.25" customHeight="1">
      <c r="A72" s="163" t="s">
        <v>48</v>
      </c>
      <c r="B72" s="164"/>
      <c r="C72" s="164"/>
      <c r="D72" s="164"/>
      <c r="E72" s="165"/>
      <c r="F72" s="12" t="s">
        <v>49</v>
      </c>
      <c r="G72" s="12"/>
      <c r="H72" s="43"/>
      <c r="I72" s="12"/>
      <c r="J72" s="61">
        <f>J73</f>
        <v>2438.7999999999997</v>
      </c>
      <c r="K72" s="61">
        <f>K73</f>
        <v>3093.7000000000003</v>
      </c>
    </row>
    <row r="73" spans="1:11" ht="17.25" customHeight="1">
      <c r="A73" s="176" t="s">
        <v>50</v>
      </c>
      <c r="B73" s="176"/>
      <c r="C73" s="176"/>
      <c r="D73" s="176"/>
      <c r="E73" s="176"/>
      <c r="F73" s="12" t="s">
        <v>49</v>
      </c>
      <c r="G73" s="12" t="s">
        <v>33</v>
      </c>
      <c r="H73" s="38"/>
      <c r="I73" s="12"/>
      <c r="J73" s="61">
        <f>J75+J82</f>
        <v>2438.7999999999997</v>
      </c>
      <c r="K73" s="61">
        <f>K75+K82</f>
        <v>3093.7000000000003</v>
      </c>
    </row>
    <row r="74" spans="1:11" ht="31.5" customHeight="1">
      <c r="A74" s="176" t="s">
        <v>211</v>
      </c>
      <c r="B74" s="176"/>
      <c r="C74" s="176"/>
      <c r="D74" s="176"/>
      <c r="E74" s="176"/>
      <c r="F74" s="12" t="s">
        <v>49</v>
      </c>
      <c r="G74" s="39" t="s">
        <v>33</v>
      </c>
      <c r="H74" s="38" t="s">
        <v>208</v>
      </c>
      <c r="I74" s="41"/>
      <c r="J74" s="61">
        <f>J75</f>
        <v>2270.2</v>
      </c>
      <c r="K74" s="61">
        <f>K75</f>
        <v>3093.7000000000003</v>
      </c>
    </row>
    <row r="75" spans="1:11" ht="16.5" customHeight="1">
      <c r="A75" s="152" t="s">
        <v>127</v>
      </c>
      <c r="B75" s="153"/>
      <c r="C75" s="153"/>
      <c r="D75" s="153"/>
      <c r="E75" s="154"/>
      <c r="F75" s="12" t="s">
        <v>49</v>
      </c>
      <c r="G75" s="39" t="s">
        <v>33</v>
      </c>
      <c r="H75" s="38" t="s">
        <v>128</v>
      </c>
      <c r="I75" s="41"/>
      <c r="J75" s="61">
        <f>J76+J78+J80</f>
        <v>2270.2</v>
      </c>
      <c r="K75" s="61">
        <f>K76+K78+K80</f>
        <v>3093.7000000000003</v>
      </c>
    </row>
    <row r="76" spans="1:11" ht="19.5" customHeight="1">
      <c r="A76" s="156" t="s">
        <v>90</v>
      </c>
      <c r="B76" s="157"/>
      <c r="C76" s="157"/>
      <c r="D76" s="157"/>
      <c r="E76" s="158"/>
      <c r="F76" s="12" t="s">
        <v>49</v>
      </c>
      <c r="G76" s="39" t="s">
        <v>33</v>
      </c>
      <c r="H76" s="44" t="s">
        <v>129</v>
      </c>
      <c r="I76" s="41"/>
      <c r="J76" s="61">
        <f>J77</f>
        <v>850</v>
      </c>
      <c r="K76" s="61">
        <f>K77</f>
        <v>850</v>
      </c>
    </row>
    <row r="77" spans="1:11" ht="26.25" customHeight="1">
      <c r="A77" s="152" t="s">
        <v>109</v>
      </c>
      <c r="B77" s="153"/>
      <c r="C77" s="153"/>
      <c r="D77" s="153"/>
      <c r="E77" s="154"/>
      <c r="F77" s="12" t="s">
        <v>49</v>
      </c>
      <c r="G77" s="39" t="s">
        <v>33</v>
      </c>
      <c r="H77" s="44" t="s">
        <v>129</v>
      </c>
      <c r="I77" s="41" t="s">
        <v>80</v>
      </c>
      <c r="J77" s="61">
        <v>850</v>
      </c>
      <c r="K77" s="61">
        <v>850</v>
      </c>
    </row>
    <row r="78" spans="1:11" ht="19.5" customHeight="1">
      <c r="A78" s="156" t="s">
        <v>91</v>
      </c>
      <c r="B78" s="157"/>
      <c r="C78" s="157"/>
      <c r="D78" s="157"/>
      <c r="E78" s="158"/>
      <c r="F78" s="12" t="s">
        <v>49</v>
      </c>
      <c r="G78" s="39" t="s">
        <v>33</v>
      </c>
      <c r="H78" s="44" t="s">
        <v>130</v>
      </c>
      <c r="I78" s="41"/>
      <c r="J78" s="61">
        <f>J79</f>
        <v>30</v>
      </c>
      <c r="K78" s="61">
        <f>K79</f>
        <v>30</v>
      </c>
    </row>
    <row r="79" spans="1:11" ht="26.25" customHeight="1">
      <c r="A79" s="152" t="s">
        <v>109</v>
      </c>
      <c r="B79" s="153"/>
      <c r="C79" s="153"/>
      <c r="D79" s="153"/>
      <c r="E79" s="154"/>
      <c r="F79" s="17" t="s">
        <v>49</v>
      </c>
      <c r="G79" s="39" t="s">
        <v>33</v>
      </c>
      <c r="H79" s="44" t="s">
        <v>130</v>
      </c>
      <c r="I79" s="41" t="s">
        <v>80</v>
      </c>
      <c r="J79" s="61">
        <v>30</v>
      </c>
      <c r="K79" s="61">
        <v>30</v>
      </c>
    </row>
    <row r="80" spans="1:11" ht="31.5" customHeight="1">
      <c r="A80" s="156" t="s">
        <v>92</v>
      </c>
      <c r="B80" s="157"/>
      <c r="C80" s="157"/>
      <c r="D80" s="157"/>
      <c r="E80" s="158"/>
      <c r="F80" s="12" t="s">
        <v>49</v>
      </c>
      <c r="G80" s="39" t="s">
        <v>33</v>
      </c>
      <c r="H80" s="44" t="s">
        <v>131</v>
      </c>
      <c r="I80" s="41"/>
      <c r="J80" s="61">
        <f>J81</f>
        <v>1390.2</v>
      </c>
      <c r="K80" s="61">
        <f>K81</f>
        <v>2213.7000000000003</v>
      </c>
    </row>
    <row r="81" spans="1:11" ht="41.25" customHeight="1">
      <c r="A81" s="152" t="s">
        <v>109</v>
      </c>
      <c r="B81" s="153"/>
      <c r="C81" s="153"/>
      <c r="D81" s="153"/>
      <c r="E81" s="154"/>
      <c r="F81" s="45" t="s">
        <v>49</v>
      </c>
      <c r="G81" s="39" t="s">
        <v>33</v>
      </c>
      <c r="H81" s="44" t="s">
        <v>131</v>
      </c>
      <c r="I81" s="41" t="s">
        <v>80</v>
      </c>
      <c r="J81" s="61">
        <f>910.7+479.5</f>
        <v>1390.2</v>
      </c>
      <c r="K81" s="61">
        <f>1079.3+978.1+156.3</f>
        <v>2213.7000000000003</v>
      </c>
    </row>
    <row r="82" spans="1:11" ht="37.5" customHeight="1">
      <c r="A82" s="173" t="s">
        <v>200</v>
      </c>
      <c r="B82" s="177"/>
      <c r="C82" s="177"/>
      <c r="D82" s="177"/>
      <c r="E82" s="178"/>
      <c r="F82" s="12" t="s">
        <v>49</v>
      </c>
      <c r="G82" s="12" t="s">
        <v>33</v>
      </c>
      <c r="H82" s="12" t="s">
        <v>210</v>
      </c>
      <c r="I82" s="12"/>
      <c r="J82" s="61">
        <f>J83</f>
        <v>168.6</v>
      </c>
      <c r="K82" s="61">
        <f>K83</f>
        <v>0</v>
      </c>
    </row>
    <row r="83" spans="1:11" ht="40.5" customHeight="1">
      <c r="A83" s="152" t="s">
        <v>109</v>
      </c>
      <c r="B83" s="153"/>
      <c r="C83" s="153"/>
      <c r="D83" s="153"/>
      <c r="E83" s="154"/>
      <c r="F83" s="12" t="s">
        <v>49</v>
      </c>
      <c r="G83" s="12" t="s">
        <v>33</v>
      </c>
      <c r="H83" s="12" t="s">
        <v>210</v>
      </c>
      <c r="I83" s="12" t="s">
        <v>80</v>
      </c>
      <c r="J83" s="61">
        <v>168.6</v>
      </c>
      <c r="K83" s="61">
        <v>0</v>
      </c>
    </row>
    <row r="84" spans="1:11" ht="15.75" customHeight="1">
      <c r="A84" s="163" t="s">
        <v>107</v>
      </c>
      <c r="B84" s="164"/>
      <c r="C84" s="164"/>
      <c r="D84" s="164"/>
      <c r="E84" s="165"/>
      <c r="F84" s="12" t="s">
        <v>67</v>
      </c>
      <c r="G84" s="12"/>
      <c r="H84" s="43"/>
      <c r="I84" s="12"/>
      <c r="J84" s="61">
        <f>ROUND(J85,1)</f>
        <v>7008.3</v>
      </c>
      <c r="K84" s="61">
        <f>ROUND(K85,1)</f>
        <v>7008.3</v>
      </c>
    </row>
    <row r="85" spans="1:11" ht="14.25" customHeight="1">
      <c r="A85" s="152" t="s">
        <v>108</v>
      </c>
      <c r="B85" s="153"/>
      <c r="C85" s="153"/>
      <c r="D85" s="153"/>
      <c r="E85" s="154"/>
      <c r="F85" s="12" t="s">
        <v>67</v>
      </c>
      <c r="G85" s="12" t="s">
        <v>31</v>
      </c>
      <c r="H85" s="37"/>
      <c r="I85" s="12"/>
      <c r="J85" s="61">
        <f>J86+J93</f>
        <v>7008.3</v>
      </c>
      <c r="K85" s="61">
        <f>K86+K93</f>
        <v>7008.3</v>
      </c>
    </row>
    <row r="86" spans="1:11" ht="14.25" customHeight="1">
      <c r="A86" s="152" t="s">
        <v>115</v>
      </c>
      <c r="B86" s="153"/>
      <c r="C86" s="153"/>
      <c r="D86" s="153"/>
      <c r="E86" s="154"/>
      <c r="F86" s="12" t="s">
        <v>67</v>
      </c>
      <c r="G86" s="12" t="s">
        <v>31</v>
      </c>
      <c r="H86" s="12" t="s">
        <v>116</v>
      </c>
      <c r="I86" s="12"/>
      <c r="J86" s="61">
        <f aca="true" t="shared" si="4" ref="J86:K88">J87</f>
        <v>6008.3</v>
      </c>
      <c r="K86" s="61">
        <f t="shared" si="4"/>
        <v>7008.3</v>
      </c>
    </row>
    <row r="87" spans="1:11" ht="42" customHeight="1">
      <c r="A87" s="173" t="s">
        <v>202</v>
      </c>
      <c r="B87" s="177"/>
      <c r="C87" s="177"/>
      <c r="D87" s="177"/>
      <c r="E87" s="178"/>
      <c r="F87" s="12" t="s">
        <v>67</v>
      </c>
      <c r="G87" s="12" t="s">
        <v>31</v>
      </c>
      <c r="H87" s="12" t="s">
        <v>209</v>
      </c>
      <c r="I87" s="12"/>
      <c r="J87" s="61">
        <f t="shared" si="4"/>
        <v>6008.3</v>
      </c>
      <c r="K87" s="61">
        <f t="shared" si="4"/>
        <v>7008.3</v>
      </c>
    </row>
    <row r="88" spans="1:11" ht="38.25" customHeight="1">
      <c r="A88" s="152" t="s">
        <v>132</v>
      </c>
      <c r="B88" s="153"/>
      <c r="C88" s="153"/>
      <c r="D88" s="153"/>
      <c r="E88" s="154"/>
      <c r="F88" s="12" t="s">
        <v>67</v>
      </c>
      <c r="G88" s="12" t="s">
        <v>31</v>
      </c>
      <c r="H88" s="12" t="s">
        <v>174</v>
      </c>
      <c r="I88" s="12"/>
      <c r="J88" s="61">
        <f t="shared" si="4"/>
        <v>6008.3</v>
      </c>
      <c r="K88" s="61">
        <f t="shared" si="4"/>
        <v>7008.3</v>
      </c>
    </row>
    <row r="89" spans="1:11" ht="16.5" customHeight="1">
      <c r="A89" s="152" t="s">
        <v>61</v>
      </c>
      <c r="B89" s="153"/>
      <c r="C89" s="153"/>
      <c r="D89" s="153"/>
      <c r="E89" s="154"/>
      <c r="F89" s="12" t="s">
        <v>67</v>
      </c>
      <c r="G89" s="12" t="s">
        <v>31</v>
      </c>
      <c r="H89" s="12" t="s">
        <v>174</v>
      </c>
      <c r="I89" s="12" t="s">
        <v>99</v>
      </c>
      <c r="J89" s="61">
        <f>6397.6-389.3</f>
        <v>6008.3</v>
      </c>
      <c r="K89" s="61">
        <v>7008.3</v>
      </c>
    </row>
    <row r="90" spans="1:11" ht="12.75" customHeight="1" hidden="1">
      <c r="A90" s="152" t="s">
        <v>133</v>
      </c>
      <c r="B90" s="153"/>
      <c r="C90" s="153"/>
      <c r="D90" s="153"/>
      <c r="E90" s="154"/>
      <c r="F90" s="12" t="s">
        <v>67</v>
      </c>
      <c r="G90" s="12" t="s">
        <v>31</v>
      </c>
      <c r="H90" s="12" t="s">
        <v>155</v>
      </c>
      <c r="I90" s="12"/>
      <c r="J90" s="61" t="e">
        <f>J91</f>
        <v>#REF!</v>
      </c>
      <c r="K90" s="36"/>
    </row>
    <row r="91" spans="1:11" ht="12.75" customHeight="1" hidden="1">
      <c r="A91" s="152" t="s">
        <v>153</v>
      </c>
      <c r="B91" s="153"/>
      <c r="C91" s="153"/>
      <c r="D91" s="153"/>
      <c r="E91" s="154"/>
      <c r="F91" s="12" t="s">
        <v>67</v>
      </c>
      <c r="G91" s="12" t="s">
        <v>31</v>
      </c>
      <c r="H91" s="12" t="s">
        <v>154</v>
      </c>
      <c r="I91" s="12"/>
      <c r="J91" s="61" t="e">
        <f>#REF!</f>
        <v>#REF!</v>
      </c>
      <c r="K91" s="36"/>
    </row>
    <row r="92" spans="1:11" ht="38.25" customHeight="1">
      <c r="A92" s="156" t="s">
        <v>133</v>
      </c>
      <c r="B92" s="157"/>
      <c r="C92" s="157"/>
      <c r="D92" s="157"/>
      <c r="E92" s="158"/>
      <c r="F92" s="12" t="s">
        <v>67</v>
      </c>
      <c r="G92" s="12" t="s">
        <v>31</v>
      </c>
      <c r="H92" s="12" t="s">
        <v>155</v>
      </c>
      <c r="I92" s="12"/>
      <c r="J92" s="61">
        <f>J93</f>
        <v>1000</v>
      </c>
      <c r="K92" s="61">
        <f>K93</f>
        <v>0</v>
      </c>
    </row>
    <row r="93" spans="1:11" ht="36.75" customHeight="1">
      <c r="A93" s="173" t="s">
        <v>200</v>
      </c>
      <c r="B93" s="177"/>
      <c r="C93" s="177"/>
      <c r="D93" s="177"/>
      <c r="E93" s="178"/>
      <c r="F93" s="12" t="s">
        <v>67</v>
      </c>
      <c r="G93" s="12" t="s">
        <v>31</v>
      </c>
      <c r="H93" s="12" t="s">
        <v>213</v>
      </c>
      <c r="I93" s="12"/>
      <c r="J93" s="61">
        <f>J94</f>
        <v>1000</v>
      </c>
      <c r="K93" s="61">
        <f>K94</f>
        <v>0</v>
      </c>
    </row>
    <row r="94" spans="1:11" ht="15.75" customHeight="1">
      <c r="A94" s="152" t="s">
        <v>61</v>
      </c>
      <c r="B94" s="153"/>
      <c r="C94" s="153"/>
      <c r="D94" s="153"/>
      <c r="E94" s="154"/>
      <c r="F94" s="12" t="s">
        <v>67</v>
      </c>
      <c r="G94" s="12" t="s">
        <v>31</v>
      </c>
      <c r="H94" s="12" t="s">
        <v>213</v>
      </c>
      <c r="I94" s="12" t="s">
        <v>99</v>
      </c>
      <c r="J94" s="61">
        <v>1000</v>
      </c>
      <c r="K94" s="61">
        <v>0</v>
      </c>
    </row>
    <row r="95" spans="1:11" ht="20.25" customHeight="1">
      <c r="A95" s="163" t="s">
        <v>53</v>
      </c>
      <c r="B95" s="164"/>
      <c r="C95" s="164"/>
      <c r="D95" s="164"/>
      <c r="E95" s="165"/>
      <c r="F95" s="12" t="s">
        <v>45</v>
      </c>
      <c r="G95" s="12"/>
      <c r="H95" s="12"/>
      <c r="I95" s="12"/>
      <c r="J95" s="61">
        <f>J96+J100</f>
        <v>329.4</v>
      </c>
      <c r="K95" s="61">
        <f>K96+K100</f>
        <v>329.4</v>
      </c>
    </row>
    <row r="96" spans="1:11" ht="15" customHeight="1">
      <c r="A96" s="152" t="s">
        <v>54</v>
      </c>
      <c r="B96" s="153"/>
      <c r="C96" s="153"/>
      <c r="D96" s="153"/>
      <c r="E96" s="154"/>
      <c r="F96" s="12" t="s">
        <v>45</v>
      </c>
      <c r="G96" s="12" t="s">
        <v>31</v>
      </c>
      <c r="H96" s="12"/>
      <c r="I96" s="12"/>
      <c r="J96" s="61">
        <f>J97</f>
        <v>249.4</v>
      </c>
      <c r="K96" s="61">
        <f>K97</f>
        <v>249.4</v>
      </c>
    </row>
    <row r="97" spans="1:11" ht="15" customHeight="1">
      <c r="A97" s="152" t="s">
        <v>93</v>
      </c>
      <c r="B97" s="153"/>
      <c r="C97" s="153"/>
      <c r="D97" s="153"/>
      <c r="E97" s="154"/>
      <c r="F97" s="12" t="s">
        <v>45</v>
      </c>
      <c r="G97" s="12" t="s">
        <v>31</v>
      </c>
      <c r="H97" s="12" t="s">
        <v>94</v>
      </c>
      <c r="I97" s="12"/>
      <c r="J97" s="61">
        <f>J99</f>
        <v>249.4</v>
      </c>
      <c r="K97" s="61">
        <f>K99</f>
        <v>249.4</v>
      </c>
    </row>
    <row r="98" spans="1:11" ht="17.25" customHeight="1">
      <c r="A98" s="194" t="s">
        <v>134</v>
      </c>
      <c r="B98" s="195"/>
      <c r="C98" s="195"/>
      <c r="D98" s="195"/>
      <c r="E98" s="196"/>
      <c r="F98" s="38" t="s">
        <v>45</v>
      </c>
      <c r="G98" s="38" t="s">
        <v>31</v>
      </c>
      <c r="H98" s="12" t="s">
        <v>95</v>
      </c>
      <c r="I98" s="38"/>
      <c r="J98" s="63">
        <f>J99</f>
        <v>249.4</v>
      </c>
      <c r="K98" s="63">
        <f>K99</f>
        <v>249.4</v>
      </c>
    </row>
    <row r="99" spans="1:11" ht="15.75" customHeight="1">
      <c r="A99" s="194" t="s">
        <v>96</v>
      </c>
      <c r="B99" s="195"/>
      <c r="C99" s="195"/>
      <c r="D99" s="195"/>
      <c r="E99" s="196"/>
      <c r="F99" s="38" t="s">
        <v>45</v>
      </c>
      <c r="G99" s="38" t="s">
        <v>31</v>
      </c>
      <c r="H99" s="12" t="s">
        <v>95</v>
      </c>
      <c r="I99" s="38" t="s">
        <v>228</v>
      </c>
      <c r="J99" s="63">
        <v>249.4</v>
      </c>
      <c r="K99" s="63">
        <v>249.4</v>
      </c>
    </row>
    <row r="100" spans="1:11" ht="15.75" customHeight="1">
      <c r="A100" s="152" t="s">
        <v>187</v>
      </c>
      <c r="B100" s="161"/>
      <c r="C100" s="161"/>
      <c r="D100" s="161"/>
      <c r="E100" s="162"/>
      <c r="F100" s="38" t="s">
        <v>45</v>
      </c>
      <c r="G100" s="38" t="s">
        <v>33</v>
      </c>
      <c r="H100" s="12"/>
      <c r="I100" s="38"/>
      <c r="J100" s="63">
        <f aca="true" t="shared" si="5" ref="J100:K102">J101</f>
        <v>80</v>
      </c>
      <c r="K100" s="63">
        <f t="shared" si="5"/>
        <v>80</v>
      </c>
    </row>
    <row r="101" spans="1:11" ht="30" customHeight="1">
      <c r="A101" s="152" t="s">
        <v>186</v>
      </c>
      <c r="B101" s="161"/>
      <c r="C101" s="161"/>
      <c r="D101" s="161"/>
      <c r="E101" s="162"/>
      <c r="F101" s="38" t="s">
        <v>45</v>
      </c>
      <c r="G101" s="38" t="s">
        <v>33</v>
      </c>
      <c r="H101" s="12" t="s">
        <v>221</v>
      </c>
      <c r="I101" s="38"/>
      <c r="J101" s="63">
        <f t="shared" si="5"/>
        <v>80</v>
      </c>
      <c r="K101" s="63">
        <f t="shared" si="5"/>
        <v>80</v>
      </c>
    </row>
    <row r="102" spans="1:11" ht="76.5" customHeight="1">
      <c r="A102" s="152" t="s">
        <v>191</v>
      </c>
      <c r="B102" s="161"/>
      <c r="C102" s="161"/>
      <c r="D102" s="161"/>
      <c r="E102" s="162"/>
      <c r="F102" s="38" t="s">
        <v>45</v>
      </c>
      <c r="G102" s="38" t="s">
        <v>33</v>
      </c>
      <c r="H102" s="12" t="s">
        <v>189</v>
      </c>
      <c r="I102" s="38"/>
      <c r="J102" s="63">
        <f t="shared" si="5"/>
        <v>80</v>
      </c>
      <c r="K102" s="63">
        <f t="shared" si="5"/>
        <v>80</v>
      </c>
    </row>
    <row r="103" spans="1:11" ht="15.75" customHeight="1">
      <c r="A103" s="152" t="s">
        <v>188</v>
      </c>
      <c r="B103" s="161"/>
      <c r="C103" s="161"/>
      <c r="D103" s="161"/>
      <c r="E103" s="162"/>
      <c r="F103" s="38" t="s">
        <v>45</v>
      </c>
      <c r="G103" s="38" t="s">
        <v>33</v>
      </c>
      <c r="H103" s="12" t="s">
        <v>189</v>
      </c>
      <c r="I103" s="38" t="s">
        <v>190</v>
      </c>
      <c r="J103" s="63">
        <v>80</v>
      </c>
      <c r="K103" s="63">
        <v>80</v>
      </c>
    </row>
    <row r="104" spans="1:11" ht="17.25" customHeight="1">
      <c r="A104" s="163" t="s">
        <v>51</v>
      </c>
      <c r="B104" s="153"/>
      <c r="C104" s="153"/>
      <c r="D104" s="153"/>
      <c r="E104" s="154"/>
      <c r="F104" s="12" t="s">
        <v>38</v>
      </c>
      <c r="G104" s="12"/>
      <c r="H104" s="12"/>
      <c r="I104" s="12"/>
      <c r="J104" s="61">
        <f>J107</f>
        <v>4538.1</v>
      </c>
      <c r="K104" s="61">
        <f>K107</f>
        <v>4538.1</v>
      </c>
    </row>
    <row r="105" spans="1:11" ht="12.75" customHeight="1" hidden="1">
      <c r="A105" s="155" t="s">
        <v>52</v>
      </c>
      <c r="B105" s="155"/>
      <c r="C105" s="155"/>
      <c r="D105" s="155"/>
      <c r="E105" s="155"/>
      <c r="F105" s="12" t="s">
        <v>38</v>
      </c>
      <c r="G105" s="12" t="s">
        <v>31</v>
      </c>
      <c r="H105" s="12"/>
      <c r="I105" s="12"/>
      <c r="J105" s="61" t="e">
        <f>J108+J106</f>
        <v>#REF!</v>
      </c>
      <c r="K105" s="36"/>
    </row>
    <row r="106" spans="1:11" ht="12.75" customHeight="1" hidden="1">
      <c r="A106" s="152" t="s">
        <v>136</v>
      </c>
      <c r="B106" s="153"/>
      <c r="C106" s="153"/>
      <c r="D106" s="153"/>
      <c r="E106" s="154"/>
      <c r="F106" s="12" t="s">
        <v>38</v>
      </c>
      <c r="G106" s="12" t="s">
        <v>31</v>
      </c>
      <c r="H106" s="12" t="s">
        <v>140</v>
      </c>
      <c r="I106" s="12"/>
      <c r="J106" s="61" t="e">
        <f>#REF!</f>
        <v>#REF!</v>
      </c>
      <c r="K106" s="36"/>
    </row>
    <row r="107" spans="1:11" ht="26.25" customHeight="1">
      <c r="A107" s="156" t="s">
        <v>133</v>
      </c>
      <c r="B107" s="157"/>
      <c r="C107" s="157"/>
      <c r="D107" s="157"/>
      <c r="E107" s="158"/>
      <c r="F107" s="12" t="s">
        <v>38</v>
      </c>
      <c r="G107" s="12" t="s">
        <v>31</v>
      </c>
      <c r="H107" s="12" t="s">
        <v>155</v>
      </c>
      <c r="I107" s="12"/>
      <c r="J107" s="61">
        <f>J108</f>
        <v>4538.1</v>
      </c>
      <c r="K107" s="61">
        <f>K108</f>
        <v>4538.1</v>
      </c>
    </row>
    <row r="108" spans="1:11" ht="27" customHeight="1">
      <c r="A108" s="156" t="s">
        <v>97</v>
      </c>
      <c r="B108" s="157"/>
      <c r="C108" s="157"/>
      <c r="D108" s="157"/>
      <c r="E108" s="158"/>
      <c r="F108" s="12" t="s">
        <v>38</v>
      </c>
      <c r="G108" s="12" t="s">
        <v>31</v>
      </c>
      <c r="H108" s="12" t="s">
        <v>217</v>
      </c>
      <c r="I108" s="12"/>
      <c r="J108" s="61">
        <f>J109+J110+J111</f>
        <v>4538.1</v>
      </c>
      <c r="K108" s="61">
        <f>K109+K110+K111</f>
        <v>4538.1</v>
      </c>
    </row>
    <row r="109" spans="1:11" ht="18.75" customHeight="1">
      <c r="A109" s="152" t="s">
        <v>111</v>
      </c>
      <c r="B109" s="153"/>
      <c r="C109" s="153"/>
      <c r="D109" s="153"/>
      <c r="E109" s="154"/>
      <c r="F109" s="12" t="s">
        <v>38</v>
      </c>
      <c r="G109" s="12" t="s">
        <v>31</v>
      </c>
      <c r="H109" s="12" t="s">
        <v>217</v>
      </c>
      <c r="I109" s="12" t="s">
        <v>98</v>
      </c>
      <c r="J109" s="53">
        <v>1619</v>
      </c>
      <c r="K109" s="53">
        <v>1619</v>
      </c>
    </row>
    <row r="110" spans="1:11" ht="38.25" customHeight="1">
      <c r="A110" s="152" t="s">
        <v>109</v>
      </c>
      <c r="B110" s="153"/>
      <c r="C110" s="153"/>
      <c r="D110" s="153"/>
      <c r="E110" s="154"/>
      <c r="F110" s="12" t="s">
        <v>38</v>
      </c>
      <c r="G110" s="12" t="s">
        <v>31</v>
      </c>
      <c r="H110" s="12" t="s">
        <v>217</v>
      </c>
      <c r="I110" s="12" t="s">
        <v>80</v>
      </c>
      <c r="J110" s="53">
        <f>999.6-300+2210.5</f>
        <v>2910.1</v>
      </c>
      <c r="K110" s="53">
        <f>999.6-300+2210.5</f>
        <v>2910.1</v>
      </c>
    </row>
    <row r="111" spans="1:11" ht="17.25" customHeight="1">
      <c r="A111" s="152" t="s">
        <v>81</v>
      </c>
      <c r="B111" s="153"/>
      <c r="C111" s="153"/>
      <c r="D111" s="153"/>
      <c r="E111" s="154"/>
      <c r="F111" s="12" t="s">
        <v>38</v>
      </c>
      <c r="G111" s="12" t="s">
        <v>31</v>
      </c>
      <c r="H111" s="12" t="s">
        <v>217</v>
      </c>
      <c r="I111" s="12" t="s">
        <v>82</v>
      </c>
      <c r="J111" s="53">
        <v>9</v>
      </c>
      <c r="K111" s="53">
        <v>9</v>
      </c>
    </row>
    <row r="112" spans="1:11" ht="12.75" customHeight="1">
      <c r="A112" s="155" t="s">
        <v>55</v>
      </c>
      <c r="B112" s="155"/>
      <c r="C112" s="155"/>
      <c r="D112" s="155"/>
      <c r="E112" s="155"/>
      <c r="F112" s="10"/>
      <c r="G112" s="10"/>
      <c r="H112" s="10"/>
      <c r="I112" s="10"/>
      <c r="J112" s="52">
        <f>J24+J61+J67+J72+J84+J95+J104</f>
        <v>20240</v>
      </c>
      <c r="K112" s="52">
        <f>K24+K61+K67+K72+K84+K95+K104</f>
        <v>20885.399999999998</v>
      </c>
    </row>
    <row r="113" spans="1:11" ht="12.75">
      <c r="A113" s="211" t="s">
        <v>69</v>
      </c>
      <c r="B113" s="211"/>
      <c r="C113" s="211"/>
      <c r="D113" s="211"/>
      <c r="E113" s="211"/>
      <c r="F113" s="36"/>
      <c r="G113" s="36"/>
      <c r="H113" s="36"/>
      <c r="I113" s="36"/>
      <c r="J113" s="52">
        <v>3898.6</v>
      </c>
      <c r="K113" s="52">
        <v>1989.4</v>
      </c>
    </row>
    <row r="114" spans="1:11" ht="12.75">
      <c r="A114" s="155" t="s">
        <v>70</v>
      </c>
      <c r="B114" s="155"/>
      <c r="C114" s="155"/>
      <c r="D114" s="155"/>
      <c r="E114" s="155"/>
      <c r="F114" s="36"/>
      <c r="G114" s="36"/>
      <c r="H114" s="36"/>
      <c r="I114" s="36"/>
      <c r="J114" s="52">
        <f>J112+J113</f>
        <v>24138.6</v>
      </c>
      <c r="K114" s="52">
        <f>K112+K113</f>
        <v>22874.8</v>
      </c>
    </row>
  </sheetData>
  <sheetProtection/>
  <mergeCells count="94">
    <mergeCell ref="A69:E69"/>
    <mergeCell ref="A85:E85"/>
    <mergeCell ref="A92:E92"/>
    <mergeCell ref="A73:E73"/>
    <mergeCell ref="A93:E93"/>
    <mergeCell ref="A31:E31"/>
    <mergeCell ref="A33:E33"/>
    <mergeCell ref="A34:E34"/>
    <mergeCell ref="A83:E83"/>
    <mergeCell ref="A84:E84"/>
    <mergeCell ref="A68:E68"/>
    <mergeCell ref="A103:E103"/>
    <mergeCell ref="A97:E97"/>
    <mergeCell ref="A82:E82"/>
    <mergeCell ref="A80:E80"/>
    <mergeCell ref="A81:E81"/>
    <mergeCell ref="A90:E90"/>
    <mergeCell ref="A86:E86"/>
    <mergeCell ref="A87:E87"/>
    <mergeCell ref="A88:E88"/>
    <mergeCell ref="A89:E89"/>
    <mergeCell ref="A105:E105"/>
    <mergeCell ref="A100:E100"/>
    <mergeCell ref="A101:E101"/>
    <mergeCell ref="A110:E110"/>
    <mergeCell ref="A91:E91"/>
    <mergeCell ref="A99:E99"/>
    <mergeCell ref="A107:E107"/>
    <mergeCell ref="A108:E108"/>
    <mergeCell ref="A94:E94"/>
    <mergeCell ref="A102:E102"/>
    <mergeCell ref="A52:E52"/>
    <mergeCell ref="A53:E53"/>
    <mergeCell ref="A54:E54"/>
    <mergeCell ref="A111:E111"/>
    <mergeCell ref="A95:E95"/>
    <mergeCell ref="A96:E96"/>
    <mergeCell ref="A98:E98"/>
    <mergeCell ref="A109:E109"/>
    <mergeCell ref="A104:E104"/>
    <mergeCell ref="A106:E106"/>
    <mergeCell ref="A71:E71"/>
    <mergeCell ref="A67:E67"/>
    <mergeCell ref="A70:E70"/>
    <mergeCell ref="A59:E59"/>
    <mergeCell ref="A60:E60"/>
    <mergeCell ref="A61:E61"/>
    <mergeCell ref="A62:E62"/>
    <mergeCell ref="A63:E63"/>
    <mergeCell ref="A64:E64"/>
    <mergeCell ref="A65:E65"/>
    <mergeCell ref="A66:E66"/>
    <mergeCell ref="A55:E55"/>
    <mergeCell ref="A56:E56"/>
    <mergeCell ref="A57:E57"/>
    <mergeCell ref="A58:E58"/>
    <mergeCell ref="A51:E51"/>
    <mergeCell ref="A48:E48"/>
    <mergeCell ref="A40:E40"/>
    <mergeCell ref="A42:E42"/>
    <mergeCell ref="A41:E41"/>
    <mergeCell ref="A43:E43"/>
    <mergeCell ref="A44:E44"/>
    <mergeCell ref="A47:E47"/>
    <mergeCell ref="A22:E22"/>
    <mergeCell ref="A23:E23"/>
    <mergeCell ref="A24:E24"/>
    <mergeCell ref="A25:E25"/>
    <mergeCell ref="A45:E45"/>
    <mergeCell ref="A46:E46"/>
    <mergeCell ref="A36:E36"/>
    <mergeCell ref="A37:E37"/>
    <mergeCell ref="A38:E38"/>
    <mergeCell ref="A39:E39"/>
    <mergeCell ref="A114:E114"/>
    <mergeCell ref="A72:E72"/>
    <mergeCell ref="A75:E75"/>
    <mergeCell ref="A26:E26"/>
    <mergeCell ref="A27:E27"/>
    <mergeCell ref="A28:E28"/>
    <mergeCell ref="A76:E76"/>
    <mergeCell ref="A77:E77"/>
    <mergeCell ref="A78:E78"/>
    <mergeCell ref="A74:E74"/>
    <mergeCell ref="A20:J20"/>
    <mergeCell ref="A113:E113"/>
    <mergeCell ref="A112:E112"/>
    <mergeCell ref="A79:E79"/>
    <mergeCell ref="A49:E49"/>
    <mergeCell ref="A50:E50"/>
    <mergeCell ref="A30:E30"/>
    <mergeCell ref="A35:E35"/>
    <mergeCell ref="A29:E29"/>
    <mergeCell ref="A32:E32"/>
  </mergeCells>
  <printOptions/>
  <pageMargins left="1.1811023622047245" right="0.2755905511811024" top="0.3937007874015748" bottom="0.3937007874015748" header="0.5118110236220472" footer="0.5118110236220472"/>
  <pageSetup fitToHeight="0" fitToWidth="1"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121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6.7109375" style="1" customWidth="1"/>
    <col min="2" max="2" width="5.57421875" style="1" customWidth="1"/>
    <col min="3" max="4" width="4.57421875" style="1" customWidth="1"/>
    <col min="5" max="5" width="23.00390625" style="1" customWidth="1"/>
    <col min="6" max="6" width="5.8515625" style="70" customWidth="1"/>
    <col min="7" max="7" width="9.57421875" style="1" customWidth="1"/>
    <col min="8" max="8" width="9.00390625" style="1" customWidth="1"/>
    <col min="9" max="9" width="8.28125" style="1" customWidth="1"/>
    <col min="10" max="10" width="10.28125" style="1" bestFit="1" customWidth="1"/>
    <col min="11" max="11" width="10.7109375" style="1" customWidth="1"/>
    <col min="12" max="16384" width="9.140625" style="1" customWidth="1"/>
  </cols>
  <sheetData>
    <row r="1" ht="12.75">
      <c r="L1" s="51" t="s">
        <v>215</v>
      </c>
    </row>
    <row r="2" ht="12.75">
      <c r="L2" s="51" t="s">
        <v>1</v>
      </c>
    </row>
    <row r="3" ht="12.75">
      <c r="L3" s="51" t="s">
        <v>2</v>
      </c>
    </row>
    <row r="4" ht="12.75" hidden="1">
      <c r="L4" s="84"/>
    </row>
    <row r="5" ht="12.75" hidden="1">
      <c r="L5" s="51"/>
    </row>
    <row r="6" ht="12.75" hidden="1">
      <c r="L6" s="51"/>
    </row>
    <row r="7" ht="12.75">
      <c r="L7" s="51" t="s">
        <v>256</v>
      </c>
    </row>
    <row r="8" ht="12.75">
      <c r="L8" s="51"/>
    </row>
    <row r="9" spans="8:12" ht="12.75">
      <c r="H9" s="2"/>
      <c r="I9" s="2"/>
      <c r="K9" s="2"/>
      <c r="L9" s="51" t="s">
        <v>137</v>
      </c>
    </row>
    <row r="10" spans="8:12" ht="12.75">
      <c r="H10" s="2"/>
      <c r="I10" s="2"/>
      <c r="K10" s="2"/>
      <c r="L10" s="51" t="s">
        <v>1</v>
      </c>
    </row>
    <row r="11" spans="8:12" ht="12.75">
      <c r="H11" s="2"/>
      <c r="I11" s="2"/>
      <c r="K11" s="2"/>
      <c r="L11" s="51" t="s">
        <v>2</v>
      </c>
    </row>
    <row r="12" spans="8:12" ht="12.75">
      <c r="H12" s="2"/>
      <c r="I12" s="2"/>
      <c r="K12" s="2"/>
      <c r="L12" s="51" t="s">
        <v>142</v>
      </c>
    </row>
    <row r="13" spans="8:12" ht="12.75">
      <c r="H13" s="2"/>
      <c r="I13" s="2"/>
      <c r="K13" s="2"/>
      <c r="L13" s="51" t="s">
        <v>148</v>
      </c>
    </row>
    <row r="14" ht="12.75">
      <c r="L14" s="51" t="s">
        <v>222</v>
      </c>
    </row>
    <row r="16" spans="1:12" ht="33" customHeight="1">
      <c r="A16" s="105" t="s">
        <v>223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</row>
    <row r="17" spans="11:12" ht="12.75">
      <c r="K17" s="51"/>
      <c r="L17" s="51" t="s">
        <v>56</v>
      </c>
    </row>
    <row r="18" spans="1:12" ht="25.5">
      <c r="A18" s="122" t="s">
        <v>27</v>
      </c>
      <c r="B18" s="122"/>
      <c r="C18" s="122"/>
      <c r="D18" s="122"/>
      <c r="E18" s="122"/>
      <c r="F18" s="75" t="s">
        <v>165</v>
      </c>
      <c r="G18" s="75" t="s">
        <v>28</v>
      </c>
      <c r="H18" s="76" t="s">
        <v>29</v>
      </c>
      <c r="I18" s="76" t="s">
        <v>73</v>
      </c>
      <c r="J18" s="76" t="s">
        <v>71</v>
      </c>
      <c r="K18" s="8" t="s">
        <v>181</v>
      </c>
      <c r="L18" s="8" t="s">
        <v>182</v>
      </c>
    </row>
    <row r="19" spans="1:12" ht="12.75">
      <c r="A19" s="180">
        <v>1</v>
      </c>
      <c r="B19" s="180"/>
      <c r="C19" s="180"/>
      <c r="D19" s="180"/>
      <c r="E19" s="180"/>
      <c r="F19" s="16">
        <v>2</v>
      </c>
      <c r="G19" s="16">
        <v>3</v>
      </c>
      <c r="H19" s="16">
        <v>4</v>
      </c>
      <c r="I19" s="16">
        <v>5</v>
      </c>
      <c r="J19" s="16">
        <v>6</v>
      </c>
      <c r="K19" s="16">
        <v>7</v>
      </c>
      <c r="L19" s="16">
        <v>8</v>
      </c>
    </row>
    <row r="20" spans="1:12" ht="18" customHeight="1">
      <c r="A20" s="163" t="s">
        <v>30</v>
      </c>
      <c r="B20" s="164"/>
      <c r="C20" s="164"/>
      <c r="D20" s="164"/>
      <c r="E20" s="165"/>
      <c r="F20" s="16">
        <v>835</v>
      </c>
      <c r="G20" s="12" t="s">
        <v>31</v>
      </c>
      <c r="H20" s="12"/>
      <c r="I20" s="12"/>
      <c r="J20" s="12"/>
      <c r="K20" s="61">
        <f>K26+K50+K46+K21+K38</f>
        <v>5388.3</v>
      </c>
      <c r="L20" s="61">
        <f>L26+L50+L46+L21+L38</f>
        <v>5388.299999999999</v>
      </c>
    </row>
    <row r="21" spans="1:12" ht="44.25" customHeight="1">
      <c r="A21" s="152" t="s">
        <v>34</v>
      </c>
      <c r="B21" s="153"/>
      <c r="C21" s="153"/>
      <c r="D21" s="153"/>
      <c r="E21" s="154"/>
      <c r="F21" s="16">
        <v>835</v>
      </c>
      <c r="G21" s="12" t="s">
        <v>31</v>
      </c>
      <c r="H21" s="12" t="s">
        <v>35</v>
      </c>
      <c r="I21" s="12"/>
      <c r="J21" s="12"/>
      <c r="K21" s="61">
        <f>K22</f>
        <v>832</v>
      </c>
      <c r="L21" s="61">
        <f>L22</f>
        <v>832</v>
      </c>
    </row>
    <row r="22" spans="1:12" ht="25.5" customHeight="1">
      <c r="A22" s="156" t="s">
        <v>74</v>
      </c>
      <c r="B22" s="157"/>
      <c r="C22" s="157"/>
      <c r="D22" s="157"/>
      <c r="E22" s="158"/>
      <c r="F22" s="16">
        <v>835</v>
      </c>
      <c r="G22" s="12" t="s">
        <v>31</v>
      </c>
      <c r="H22" s="12" t="s">
        <v>35</v>
      </c>
      <c r="I22" s="12" t="s">
        <v>75</v>
      </c>
      <c r="J22" s="12"/>
      <c r="K22" s="61">
        <f aca="true" t="shared" si="0" ref="K22:L24">K23</f>
        <v>832</v>
      </c>
      <c r="L22" s="61">
        <f t="shared" si="0"/>
        <v>832</v>
      </c>
    </row>
    <row r="23" spans="1:12" ht="21" customHeight="1">
      <c r="A23" s="156" t="s">
        <v>76</v>
      </c>
      <c r="B23" s="157"/>
      <c r="C23" s="157"/>
      <c r="D23" s="157"/>
      <c r="E23" s="158"/>
      <c r="F23" s="16">
        <v>835</v>
      </c>
      <c r="G23" s="12" t="s">
        <v>31</v>
      </c>
      <c r="H23" s="12" t="s">
        <v>35</v>
      </c>
      <c r="I23" s="12" t="s">
        <v>203</v>
      </c>
      <c r="J23" s="12"/>
      <c r="K23" s="61">
        <f t="shared" si="0"/>
        <v>832</v>
      </c>
      <c r="L23" s="61">
        <f t="shared" si="0"/>
        <v>832</v>
      </c>
    </row>
    <row r="24" spans="1:12" ht="28.5" customHeight="1">
      <c r="A24" s="152" t="s">
        <v>77</v>
      </c>
      <c r="B24" s="153"/>
      <c r="C24" s="153"/>
      <c r="D24" s="153"/>
      <c r="E24" s="154"/>
      <c r="F24" s="16">
        <v>835</v>
      </c>
      <c r="G24" s="12" t="s">
        <v>31</v>
      </c>
      <c r="H24" s="12" t="s">
        <v>35</v>
      </c>
      <c r="I24" s="12" t="s">
        <v>204</v>
      </c>
      <c r="J24" s="12"/>
      <c r="K24" s="61">
        <f t="shared" si="0"/>
        <v>832</v>
      </c>
      <c r="L24" s="61">
        <f t="shared" si="0"/>
        <v>832</v>
      </c>
    </row>
    <row r="25" spans="1:12" ht="28.5" customHeight="1">
      <c r="A25" s="152" t="s">
        <v>110</v>
      </c>
      <c r="B25" s="153"/>
      <c r="C25" s="153"/>
      <c r="D25" s="153"/>
      <c r="E25" s="154"/>
      <c r="F25" s="16">
        <v>835</v>
      </c>
      <c r="G25" s="12" t="s">
        <v>31</v>
      </c>
      <c r="H25" s="12" t="s">
        <v>35</v>
      </c>
      <c r="I25" s="12" t="s">
        <v>204</v>
      </c>
      <c r="J25" s="12" t="s">
        <v>78</v>
      </c>
      <c r="K25" s="61">
        <v>832</v>
      </c>
      <c r="L25" s="61">
        <v>832</v>
      </c>
    </row>
    <row r="26" spans="1:12" ht="55.5" customHeight="1">
      <c r="A26" s="176" t="s">
        <v>162</v>
      </c>
      <c r="B26" s="176"/>
      <c r="C26" s="176"/>
      <c r="D26" s="176"/>
      <c r="E26" s="176"/>
      <c r="F26" s="16">
        <v>835</v>
      </c>
      <c r="G26" s="12" t="s">
        <v>31</v>
      </c>
      <c r="H26" s="12" t="s">
        <v>36</v>
      </c>
      <c r="I26" s="12"/>
      <c r="J26" s="12"/>
      <c r="K26" s="61">
        <f>K31+K36+K27</f>
        <v>4392.900000000001</v>
      </c>
      <c r="L26" s="61">
        <f>L31+L36+L27</f>
        <v>4392.9</v>
      </c>
    </row>
    <row r="27" spans="1:12" ht="16.5" customHeight="1">
      <c r="A27" s="202" t="s">
        <v>115</v>
      </c>
      <c r="B27" s="203"/>
      <c r="C27" s="203"/>
      <c r="D27" s="203"/>
      <c r="E27" s="204"/>
      <c r="F27" s="16">
        <v>835</v>
      </c>
      <c r="G27" s="12" t="s">
        <v>31</v>
      </c>
      <c r="H27" s="12" t="s">
        <v>36</v>
      </c>
      <c r="I27" s="12" t="s">
        <v>116</v>
      </c>
      <c r="J27" s="12"/>
      <c r="K27" s="61">
        <f>K29</f>
        <v>389.3</v>
      </c>
      <c r="L27" s="61">
        <f>L29</f>
        <v>389.3</v>
      </c>
    </row>
    <row r="28" spans="1:12" ht="27.75" customHeight="1">
      <c r="A28" s="173" t="s">
        <v>201</v>
      </c>
      <c r="B28" s="177"/>
      <c r="C28" s="177"/>
      <c r="D28" s="177"/>
      <c r="E28" s="178"/>
      <c r="F28" s="16">
        <v>835</v>
      </c>
      <c r="G28" s="12" t="s">
        <v>31</v>
      </c>
      <c r="H28" s="12" t="s">
        <v>36</v>
      </c>
      <c r="I28" s="64" t="s">
        <v>209</v>
      </c>
      <c r="J28" s="12"/>
      <c r="K28" s="61">
        <f>K29</f>
        <v>389.3</v>
      </c>
      <c r="L28" s="61">
        <f>L29</f>
        <v>389.3</v>
      </c>
    </row>
    <row r="29" spans="1:12" ht="39" customHeight="1">
      <c r="A29" s="173" t="s">
        <v>202</v>
      </c>
      <c r="B29" s="177"/>
      <c r="C29" s="177"/>
      <c r="D29" s="177"/>
      <c r="E29" s="178"/>
      <c r="F29" s="16">
        <v>835</v>
      </c>
      <c r="G29" s="12" t="s">
        <v>31</v>
      </c>
      <c r="H29" s="12" t="s">
        <v>36</v>
      </c>
      <c r="I29" s="64" t="s">
        <v>174</v>
      </c>
      <c r="J29" s="12"/>
      <c r="K29" s="61">
        <f>K30</f>
        <v>389.3</v>
      </c>
      <c r="L29" s="61">
        <f>L30</f>
        <v>389.3</v>
      </c>
    </row>
    <row r="30" spans="1:12" ht="16.5" customHeight="1">
      <c r="A30" s="152" t="s">
        <v>61</v>
      </c>
      <c r="B30" s="153"/>
      <c r="C30" s="153"/>
      <c r="D30" s="153"/>
      <c r="E30" s="154"/>
      <c r="F30" s="16">
        <v>835</v>
      </c>
      <c r="G30" s="12" t="s">
        <v>31</v>
      </c>
      <c r="H30" s="12" t="s">
        <v>36</v>
      </c>
      <c r="I30" s="64" t="s">
        <v>174</v>
      </c>
      <c r="J30" s="12" t="s">
        <v>99</v>
      </c>
      <c r="K30" s="61">
        <v>389.3</v>
      </c>
      <c r="L30" s="61">
        <v>389.3</v>
      </c>
    </row>
    <row r="31" spans="1:12" ht="28.5" customHeight="1">
      <c r="A31" s="152" t="s">
        <v>74</v>
      </c>
      <c r="B31" s="153"/>
      <c r="C31" s="153"/>
      <c r="D31" s="153"/>
      <c r="E31" s="154"/>
      <c r="F31" s="16">
        <v>835</v>
      </c>
      <c r="G31" s="12" t="s">
        <v>31</v>
      </c>
      <c r="H31" s="12" t="s">
        <v>36</v>
      </c>
      <c r="I31" s="12" t="s">
        <v>75</v>
      </c>
      <c r="J31" s="12"/>
      <c r="K31" s="61">
        <f>K32</f>
        <v>3003.6000000000004</v>
      </c>
      <c r="L31" s="61">
        <f>L32</f>
        <v>4003.6</v>
      </c>
    </row>
    <row r="32" spans="1:12" ht="27" customHeight="1">
      <c r="A32" s="156" t="s">
        <v>77</v>
      </c>
      <c r="B32" s="157"/>
      <c r="C32" s="157"/>
      <c r="D32" s="157"/>
      <c r="E32" s="158"/>
      <c r="F32" s="16">
        <v>835</v>
      </c>
      <c r="G32" s="12" t="s">
        <v>31</v>
      </c>
      <c r="H32" s="12" t="s">
        <v>36</v>
      </c>
      <c r="I32" s="12" t="s">
        <v>79</v>
      </c>
      <c r="J32" s="12"/>
      <c r="K32" s="61">
        <f>K33+K34+K35</f>
        <v>3003.6000000000004</v>
      </c>
      <c r="L32" s="61">
        <f>L33+L34+L35</f>
        <v>4003.6</v>
      </c>
    </row>
    <row r="33" spans="1:12" ht="24.75" customHeight="1">
      <c r="A33" s="152" t="s">
        <v>110</v>
      </c>
      <c r="B33" s="153"/>
      <c r="C33" s="153"/>
      <c r="D33" s="153"/>
      <c r="E33" s="154"/>
      <c r="F33" s="16">
        <v>835</v>
      </c>
      <c r="G33" s="12" t="s">
        <v>31</v>
      </c>
      <c r="H33" s="12" t="s">
        <v>36</v>
      </c>
      <c r="I33" s="12" t="s">
        <v>79</v>
      </c>
      <c r="J33" s="12" t="s">
        <v>78</v>
      </c>
      <c r="K33" s="61">
        <f>1381.2</f>
        <v>1381.2</v>
      </c>
      <c r="L33" s="61">
        <v>2381.2</v>
      </c>
    </row>
    <row r="34" spans="1:12" ht="37.5" customHeight="1">
      <c r="A34" s="152" t="s">
        <v>109</v>
      </c>
      <c r="B34" s="153"/>
      <c r="C34" s="153"/>
      <c r="D34" s="153"/>
      <c r="E34" s="154"/>
      <c r="F34" s="16">
        <v>835</v>
      </c>
      <c r="G34" s="12" t="s">
        <v>31</v>
      </c>
      <c r="H34" s="12" t="s">
        <v>36</v>
      </c>
      <c r="I34" s="12" t="s">
        <v>79</v>
      </c>
      <c r="J34" s="12" t="s">
        <v>80</v>
      </c>
      <c r="K34" s="61">
        <f>1322.4+100-80+250</f>
        <v>1592.4</v>
      </c>
      <c r="L34" s="61">
        <f>1322.4+100-80+250</f>
        <v>1592.4</v>
      </c>
    </row>
    <row r="35" spans="1:12" ht="15.75" customHeight="1">
      <c r="A35" s="152" t="s">
        <v>81</v>
      </c>
      <c r="B35" s="153"/>
      <c r="C35" s="153"/>
      <c r="D35" s="153"/>
      <c r="E35" s="154"/>
      <c r="F35" s="16">
        <v>835</v>
      </c>
      <c r="G35" s="12" t="s">
        <v>31</v>
      </c>
      <c r="H35" s="12" t="s">
        <v>36</v>
      </c>
      <c r="I35" s="12" t="s">
        <v>79</v>
      </c>
      <c r="J35" s="12" t="s">
        <v>82</v>
      </c>
      <c r="K35" s="61">
        <v>30</v>
      </c>
      <c r="L35" s="61">
        <v>30</v>
      </c>
    </row>
    <row r="36" spans="1:12" ht="45" customHeight="1">
      <c r="A36" s="173" t="s">
        <v>200</v>
      </c>
      <c r="B36" s="177"/>
      <c r="C36" s="177"/>
      <c r="D36" s="177"/>
      <c r="E36" s="178"/>
      <c r="F36" s="16">
        <v>835</v>
      </c>
      <c r="G36" s="12" t="s">
        <v>31</v>
      </c>
      <c r="H36" s="12" t="s">
        <v>36</v>
      </c>
      <c r="I36" s="12" t="s">
        <v>139</v>
      </c>
      <c r="J36" s="12"/>
      <c r="K36" s="61">
        <f>K37</f>
        <v>1000</v>
      </c>
      <c r="L36" s="61">
        <f>L37</f>
        <v>0</v>
      </c>
    </row>
    <row r="37" spans="1:12" ht="28.5" customHeight="1">
      <c r="A37" s="152" t="s">
        <v>110</v>
      </c>
      <c r="B37" s="153"/>
      <c r="C37" s="153"/>
      <c r="D37" s="153"/>
      <c r="E37" s="154"/>
      <c r="F37" s="16">
        <v>835</v>
      </c>
      <c r="G37" s="12" t="s">
        <v>31</v>
      </c>
      <c r="H37" s="12" t="s">
        <v>36</v>
      </c>
      <c r="I37" s="12" t="s">
        <v>139</v>
      </c>
      <c r="J37" s="12" t="s">
        <v>78</v>
      </c>
      <c r="K37" s="61">
        <v>1000</v>
      </c>
      <c r="L37" s="61">
        <v>0</v>
      </c>
    </row>
    <row r="38" spans="1:12" ht="45" customHeight="1">
      <c r="A38" s="152" t="s">
        <v>113</v>
      </c>
      <c r="B38" s="153"/>
      <c r="C38" s="153"/>
      <c r="D38" s="153"/>
      <c r="E38" s="154"/>
      <c r="F38" s="16">
        <v>835</v>
      </c>
      <c r="G38" s="12" t="s">
        <v>31</v>
      </c>
      <c r="H38" s="12" t="s">
        <v>68</v>
      </c>
      <c r="I38" s="12"/>
      <c r="J38" s="12"/>
      <c r="K38" s="61">
        <f>K39+K43</f>
        <v>150</v>
      </c>
      <c r="L38" s="61">
        <f>L39+L43</f>
        <v>150</v>
      </c>
    </row>
    <row r="39" spans="1:12" ht="18" customHeight="1" hidden="1">
      <c r="A39" s="202" t="s">
        <v>115</v>
      </c>
      <c r="B39" s="203"/>
      <c r="C39" s="203"/>
      <c r="D39" s="203"/>
      <c r="E39" s="204"/>
      <c r="F39" s="16">
        <v>835</v>
      </c>
      <c r="G39" s="48" t="s">
        <v>31</v>
      </c>
      <c r="H39" s="48" t="s">
        <v>68</v>
      </c>
      <c r="I39" s="12" t="s">
        <v>116</v>
      </c>
      <c r="J39" s="12"/>
      <c r="K39" s="61">
        <f aca="true" t="shared" si="1" ref="K39:L41">K40</f>
        <v>0</v>
      </c>
      <c r="L39" s="61">
        <f t="shared" si="1"/>
        <v>0</v>
      </c>
    </row>
    <row r="40" spans="1:12" ht="42.75" customHeight="1" hidden="1">
      <c r="A40" s="173" t="s">
        <v>202</v>
      </c>
      <c r="B40" s="177"/>
      <c r="C40" s="177"/>
      <c r="D40" s="177"/>
      <c r="E40" s="178"/>
      <c r="F40" s="16">
        <v>835</v>
      </c>
      <c r="G40" s="48" t="s">
        <v>31</v>
      </c>
      <c r="H40" s="48" t="s">
        <v>68</v>
      </c>
      <c r="I40" s="12" t="s">
        <v>206</v>
      </c>
      <c r="J40" s="12"/>
      <c r="K40" s="61">
        <f t="shared" si="1"/>
        <v>0</v>
      </c>
      <c r="L40" s="61">
        <f t="shared" si="1"/>
        <v>0</v>
      </c>
    </row>
    <row r="41" spans="1:12" ht="80.25" customHeight="1" hidden="1">
      <c r="A41" s="152" t="s">
        <v>163</v>
      </c>
      <c r="B41" s="161"/>
      <c r="C41" s="161"/>
      <c r="D41" s="161"/>
      <c r="E41" s="162"/>
      <c r="F41" s="16">
        <v>835</v>
      </c>
      <c r="G41" s="12" t="s">
        <v>31</v>
      </c>
      <c r="H41" s="12" t="s">
        <v>68</v>
      </c>
      <c r="I41" s="64" t="s">
        <v>172</v>
      </c>
      <c r="J41" s="12"/>
      <c r="K41" s="61">
        <f t="shared" si="1"/>
        <v>0</v>
      </c>
      <c r="L41" s="61">
        <f t="shared" si="1"/>
        <v>0</v>
      </c>
    </row>
    <row r="42" spans="1:12" ht="21.75" customHeight="1" hidden="1">
      <c r="A42" s="152" t="s">
        <v>61</v>
      </c>
      <c r="B42" s="153"/>
      <c r="C42" s="153"/>
      <c r="D42" s="153"/>
      <c r="E42" s="154"/>
      <c r="F42" s="16">
        <v>835</v>
      </c>
      <c r="G42" s="12" t="s">
        <v>31</v>
      </c>
      <c r="H42" s="12" t="s">
        <v>68</v>
      </c>
      <c r="I42" s="64" t="s">
        <v>172</v>
      </c>
      <c r="J42" s="12" t="s">
        <v>99</v>
      </c>
      <c r="K42" s="61"/>
      <c r="L42" s="61"/>
    </row>
    <row r="43" spans="1:12" ht="42" customHeight="1">
      <c r="A43" s="173" t="s">
        <v>202</v>
      </c>
      <c r="B43" s="177"/>
      <c r="C43" s="177"/>
      <c r="D43" s="177"/>
      <c r="E43" s="178"/>
      <c r="F43" s="16">
        <v>835</v>
      </c>
      <c r="G43" s="12" t="s">
        <v>31</v>
      </c>
      <c r="H43" s="12" t="s">
        <v>68</v>
      </c>
      <c r="I43" s="64" t="s">
        <v>207</v>
      </c>
      <c r="J43" s="12"/>
      <c r="K43" s="61">
        <f>K44</f>
        <v>150</v>
      </c>
      <c r="L43" s="61">
        <f>L44</f>
        <v>150</v>
      </c>
    </row>
    <row r="44" spans="1:12" ht="41.25" customHeight="1">
      <c r="A44" s="152" t="s">
        <v>117</v>
      </c>
      <c r="B44" s="153"/>
      <c r="C44" s="153"/>
      <c r="D44" s="153"/>
      <c r="E44" s="154"/>
      <c r="F44" s="16">
        <v>835</v>
      </c>
      <c r="G44" s="12" t="s">
        <v>31</v>
      </c>
      <c r="H44" s="12" t="s">
        <v>68</v>
      </c>
      <c r="I44" s="64" t="s">
        <v>173</v>
      </c>
      <c r="J44" s="12"/>
      <c r="K44" s="61">
        <f>K45</f>
        <v>150</v>
      </c>
      <c r="L44" s="61">
        <f>L45</f>
        <v>150</v>
      </c>
    </row>
    <row r="45" spans="1:12" ht="18" customHeight="1">
      <c r="A45" s="152" t="s">
        <v>61</v>
      </c>
      <c r="B45" s="153"/>
      <c r="C45" s="153"/>
      <c r="D45" s="153"/>
      <c r="E45" s="154"/>
      <c r="F45" s="16">
        <v>835</v>
      </c>
      <c r="G45" s="12" t="s">
        <v>31</v>
      </c>
      <c r="H45" s="12" t="s">
        <v>68</v>
      </c>
      <c r="I45" s="64" t="s">
        <v>173</v>
      </c>
      <c r="J45" s="12" t="s">
        <v>99</v>
      </c>
      <c r="K45" s="61">
        <v>150</v>
      </c>
      <c r="L45" s="61">
        <v>150</v>
      </c>
    </row>
    <row r="46" spans="1:12" ht="15.75" customHeight="1">
      <c r="A46" s="156" t="s">
        <v>37</v>
      </c>
      <c r="B46" s="157"/>
      <c r="C46" s="157"/>
      <c r="D46" s="157"/>
      <c r="E46" s="158"/>
      <c r="F46" s="16">
        <v>835</v>
      </c>
      <c r="G46" s="12" t="s">
        <v>31</v>
      </c>
      <c r="H46" s="12" t="s">
        <v>38</v>
      </c>
      <c r="I46" s="12"/>
      <c r="J46" s="12"/>
      <c r="K46" s="61">
        <f>K48</f>
        <v>10</v>
      </c>
      <c r="L46" s="61">
        <f>L48</f>
        <v>10</v>
      </c>
    </row>
    <row r="47" spans="1:12" ht="20.25" customHeight="1">
      <c r="A47" s="156" t="s">
        <v>83</v>
      </c>
      <c r="B47" s="157"/>
      <c r="C47" s="157"/>
      <c r="D47" s="157"/>
      <c r="E47" s="158"/>
      <c r="F47" s="16">
        <v>835</v>
      </c>
      <c r="G47" s="12" t="s">
        <v>31</v>
      </c>
      <c r="H47" s="12" t="s">
        <v>38</v>
      </c>
      <c r="I47" s="12" t="s">
        <v>84</v>
      </c>
      <c r="J47" s="36"/>
      <c r="K47" s="61">
        <f>K48</f>
        <v>10</v>
      </c>
      <c r="L47" s="61">
        <f>L48</f>
        <v>10</v>
      </c>
    </row>
    <row r="48" spans="1:12" ht="16.5" customHeight="1">
      <c r="A48" s="156" t="s">
        <v>85</v>
      </c>
      <c r="B48" s="157"/>
      <c r="C48" s="157"/>
      <c r="D48" s="157"/>
      <c r="E48" s="158"/>
      <c r="F48" s="16">
        <v>835</v>
      </c>
      <c r="G48" s="12" t="s">
        <v>31</v>
      </c>
      <c r="H48" s="12" t="s">
        <v>38</v>
      </c>
      <c r="I48" s="12" t="s">
        <v>86</v>
      </c>
      <c r="J48" s="36"/>
      <c r="K48" s="61">
        <f>K49</f>
        <v>10</v>
      </c>
      <c r="L48" s="61">
        <f>L49</f>
        <v>10</v>
      </c>
    </row>
    <row r="49" spans="1:12" ht="16.5" customHeight="1">
      <c r="A49" s="152" t="s">
        <v>112</v>
      </c>
      <c r="B49" s="153"/>
      <c r="C49" s="153"/>
      <c r="D49" s="153"/>
      <c r="E49" s="154"/>
      <c r="F49" s="16">
        <v>835</v>
      </c>
      <c r="G49" s="12" t="s">
        <v>31</v>
      </c>
      <c r="H49" s="12" t="s">
        <v>38</v>
      </c>
      <c r="I49" s="12" t="s">
        <v>86</v>
      </c>
      <c r="J49" s="12" t="s">
        <v>87</v>
      </c>
      <c r="K49" s="61">
        <v>10</v>
      </c>
      <c r="L49" s="61">
        <v>10</v>
      </c>
    </row>
    <row r="50" spans="1:12" ht="23.25" customHeight="1">
      <c r="A50" s="156" t="s">
        <v>39</v>
      </c>
      <c r="B50" s="197"/>
      <c r="C50" s="197"/>
      <c r="D50" s="197"/>
      <c r="E50" s="198"/>
      <c r="F50" s="16">
        <v>835</v>
      </c>
      <c r="G50" s="12" t="s">
        <v>31</v>
      </c>
      <c r="H50" s="12" t="s">
        <v>40</v>
      </c>
      <c r="I50" s="37"/>
      <c r="J50" s="12"/>
      <c r="K50" s="61">
        <f>K52+K54</f>
        <v>3.4</v>
      </c>
      <c r="L50" s="61">
        <f>L52+L54</f>
        <v>3.4</v>
      </c>
    </row>
    <row r="51" spans="1:12" ht="17.25" customHeight="1">
      <c r="A51" s="152" t="s">
        <v>88</v>
      </c>
      <c r="B51" s="153"/>
      <c r="C51" s="153"/>
      <c r="D51" s="153"/>
      <c r="E51" s="154"/>
      <c r="F51" s="16">
        <v>835</v>
      </c>
      <c r="G51" s="12" t="s">
        <v>31</v>
      </c>
      <c r="H51" s="12" t="s">
        <v>40</v>
      </c>
      <c r="I51" s="12" t="s">
        <v>118</v>
      </c>
      <c r="J51" s="12"/>
      <c r="K51" s="61">
        <f>K52</f>
        <v>0.4</v>
      </c>
      <c r="L51" s="61">
        <f>L52</f>
        <v>0.4</v>
      </c>
    </row>
    <row r="52" spans="1:12" ht="136.5" customHeight="1">
      <c r="A52" s="199" t="s">
        <v>100</v>
      </c>
      <c r="B52" s="200"/>
      <c r="C52" s="200"/>
      <c r="D52" s="200"/>
      <c r="E52" s="201"/>
      <c r="F52" s="16">
        <v>835</v>
      </c>
      <c r="G52" s="12" t="s">
        <v>31</v>
      </c>
      <c r="H52" s="12" t="s">
        <v>40</v>
      </c>
      <c r="I52" s="12" t="s">
        <v>119</v>
      </c>
      <c r="J52" s="12"/>
      <c r="K52" s="61">
        <f>K53</f>
        <v>0.4</v>
      </c>
      <c r="L52" s="61">
        <f>L53</f>
        <v>0.4</v>
      </c>
    </row>
    <row r="53" spans="1:12" ht="38.25" customHeight="1">
      <c r="A53" s="152" t="s">
        <v>109</v>
      </c>
      <c r="B53" s="153"/>
      <c r="C53" s="153"/>
      <c r="D53" s="153"/>
      <c r="E53" s="154"/>
      <c r="F53" s="16">
        <v>835</v>
      </c>
      <c r="G53" s="12" t="s">
        <v>31</v>
      </c>
      <c r="H53" s="12" t="s">
        <v>40</v>
      </c>
      <c r="I53" s="12" t="s">
        <v>119</v>
      </c>
      <c r="J53" s="12" t="s">
        <v>80</v>
      </c>
      <c r="K53" s="61">
        <v>0.4</v>
      </c>
      <c r="L53" s="61">
        <v>0.4</v>
      </c>
    </row>
    <row r="54" spans="1:12" ht="27.75" customHeight="1">
      <c r="A54" s="156" t="s">
        <v>120</v>
      </c>
      <c r="B54" s="159"/>
      <c r="C54" s="159"/>
      <c r="D54" s="159"/>
      <c r="E54" s="160"/>
      <c r="F54" s="16">
        <v>835</v>
      </c>
      <c r="G54" s="12" t="s">
        <v>31</v>
      </c>
      <c r="H54" s="12" t="s">
        <v>40</v>
      </c>
      <c r="I54" s="12" t="s">
        <v>121</v>
      </c>
      <c r="J54" s="12"/>
      <c r="K54" s="61">
        <f>K55</f>
        <v>3</v>
      </c>
      <c r="L54" s="61">
        <f>L55</f>
        <v>3</v>
      </c>
    </row>
    <row r="55" spans="1:12" ht="35.25" customHeight="1">
      <c r="A55" s="152" t="s">
        <v>122</v>
      </c>
      <c r="B55" s="153"/>
      <c r="C55" s="153"/>
      <c r="D55" s="153"/>
      <c r="E55" s="154"/>
      <c r="F55" s="16">
        <v>835</v>
      </c>
      <c r="G55" s="12" t="s">
        <v>31</v>
      </c>
      <c r="H55" s="12" t="s">
        <v>40</v>
      </c>
      <c r="I55" s="12" t="s">
        <v>123</v>
      </c>
      <c r="J55" s="12"/>
      <c r="K55" s="61">
        <f>K56</f>
        <v>3</v>
      </c>
      <c r="L55" s="61">
        <f>L56</f>
        <v>3</v>
      </c>
    </row>
    <row r="56" spans="1:12" ht="15.75" customHeight="1">
      <c r="A56" s="156" t="s">
        <v>81</v>
      </c>
      <c r="B56" s="157"/>
      <c r="C56" s="157"/>
      <c r="D56" s="157"/>
      <c r="E56" s="158"/>
      <c r="F56" s="16">
        <v>835</v>
      </c>
      <c r="G56" s="12" t="s">
        <v>31</v>
      </c>
      <c r="H56" s="12" t="s">
        <v>40</v>
      </c>
      <c r="I56" s="12" t="s">
        <v>123</v>
      </c>
      <c r="J56" s="64" t="s">
        <v>82</v>
      </c>
      <c r="K56" s="61">
        <v>3</v>
      </c>
      <c r="L56" s="61">
        <v>3</v>
      </c>
    </row>
    <row r="57" spans="1:12" ht="18.75" customHeight="1">
      <c r="A57" s="163" t="s">
        <v>41</v>
      </c>
      <c r="B57" s="164"/>
      <c r="C57" s="164"/>
      <c r="D57" s="164"/>
      <c r="E57" s="165"/>
      <c r="F57" s="16">
        <v>835</v>
      </c>
      <c r="G57" s="12" t="s">
        <v>35</v>
      </c>
      <c r="H57" s="12"/>
      <c r="I57" s="12"/>
      <c r="J57" s="12"/>
      <c r="K57" s="62">
        <f aca="true" t="shared" si="2" ref="K57:L59">K58</f>
        <v>196.2</v>
      </c>
      <c r="L57" s="62">
        <f t="shared" si="2"/>
        <v>186.7</v>
      </c>
    </row>
    <row r="58" spans="1:12" ht="19.5" customHeight="1">
      <c r="A58" s="156" t="s">
        <v>103</v>
      </c>
      <c r="B58" s="157"/>
      <c r="C58" s="157"/>
      <c r="D58" s="157"/>
      <c r="E58" s="158"/>
      <c r="F58" s="16">
        <v>835</v>
      </c>
      <c r="G58" s="12" t="s">
        <v>35</v>
      </c>
      <c r="H58" s="12" t="s">
        <v>33</v>
      </c>
      <c r="I58" s="12"/>
      <c r="J58" s="12"/>
      <c r="K58" s="62">
        <f t="shared" si="2"/>
        <v>196.2</v>
      </c>
      <c r="L58" s="62">
        <f t="shared" si="2"/>
        <v>186.7</v>
      </c>
    </row>
    <row r="59" spans="1:12" ht="18.75" customHeight="1">
      <c r="A59" s="152" t="s">
        <v>88</v>
      </c>
      <c r="B59" s="153"/>
      <c r="C59" s="153"/>
      <c r="D59" s="153"/>
      <c r="E59" s="154"/>
      <c r="F59" s="16">
        <v>835</v>
      </c>
      <c r="G59" s="12" t="s">
        <v>35</v>
      </c>
      <c r="H59" s="12" t="s">
        <v>33</v>
      </c>
      <c r="I59" s="12" t="s">
        <v>118</v>
      </c>
      <c r="J59" s="12"/>
      <c r="K59" s="62">
        <f t="shared" si="2"/>
        <v>196.2</v>
      </c>
      <c r="L59" s="62">
        <f t="shared" si="2"/>
        <v>186.7</v>
      </c>
    </row>
    <row r="60" spans="1:12" ht="31.5" customHeight="1">
      <c r="A60" s="189" t="s">
        <v>89</v>
      </c>
      <c r="B60" s="190"/>
      <c r="C60" s="190"/>
      <c r="D60" s="190"/>
      <c r="E60" s="191"/>
      <c r="F60" s="16">
        <v>835</v>
      </c>
      <c r="G60" s="12" t="s">
        <v>35</v>
      </c>
      <c r="H60" s="12" t="s">
        <v>33</v>
      </c>
      <c r="I60" s="12" t="s">
        <v>124</v>
      </c>
      <c r="J60" s="12"/>
      <c r="K60" s="61">
        <f>K61+K62</f>
        <v>196.2</v>
      </c>
      <c r="L60" s="61">
        <f>L61+L62</f>
        <v>186.7</v>
      </c>
    </row>
    <row r="61" spans="1:14" ht="31.5" customHeight="1">
      <c r="A61" s="152" t="s">
        <v>110</v>
      </c>
      <c r="B61" s="153"/>
      <c r="C61" s="153"/>
      <c r="D61" s="153"/>
      <c r="E61" s="154"/>
      <c r="F61" s="16">
        <v>835</v>
      </c>
      <c r="G61" s="12" t="s">
        <v>35</v>
      </c>
      <c r="H61" s="12" t="s">
        <v>33</v>
      </c>
      <c r="I61" s="12" t="s">
        <v>124</v>
      </c>
      <c r="J61" s="12" t="s">
        <v>78</v>
      </c>
      <c r="K61" s="61">
        <v>160</v>
      </c>
      <c r="L61" s="61">
        <v>151.2</v>
      </c>
      <c r="N61" s="14"/>
    </row>
    <row r="62" spans="1:12" ht="41.25" customHeight="1">
      <c r="A62" s="152" t="s">
        <v>109</v>
      </c>
      <c r="B62" s="153"/>
      <c r="C62" s="153"/>
      <c r="D62" s="153"/>
      <c r="E62" s="154"/>
      <c r="F62" s="16">
        <v>835</v>
      </c>
      <c r="G62" s="12" t="s">
        <v>35</v>
      </c>
      <c r="H62" s="12" t="s">
        <v>33</v>
      </c>
      <c r="I62" s="12" t="s">
        <v>124</v>
      </c>
      <c r="J62" s="12" t="s">
        <v>80</v>
      </c>
      <c r="K62" s="62">
        <v>36.2</v>
      </c>
      <c r="L62" s="62">
        <v>35.5</v>
      </c>
    </row>
    <row r="63" spans="1:12" ht="28.5" customHeight="1">
      <c r="A63" s="163" t="s">
        <v>42</v>
      </c>
      <c r="B63" s="164"/>
      <c r="C63" s="164"/>
      <c r="D63" s="164"/>
      <c r="E63" s="165"/>
      <c r="F63" s="16">
        <v>835</v>
      </c>
      <c r="G63" s="12" t="s">
        <v>33</v>
      </c>
      <c r="H63" s="12"/>
      <c r="I63" s="12"/>
      <c r="J63" s="12"/>
      <c r="K63" s="61">
        <f aca="true" t="shared" si="3" ref="K63:L66">K64</f>
        <v>340.9</v>
      </c>
      <c r="L63" s="61">
        <f t="shared" si="3"/>
        <v>340.9</v>
      </c>
    </row>
    <row r="64" spans="1:12" ht="12.75" customHeight="1">
      <c r="A64" s="176" t="s">
        <v>44</v>
      </c>
      <c r="B64" s="176"/>
      <c r="C64" s="176"/>
      <c r="D64" s="176"/>
      <c r="E64" s="176"/>
      <c r="F64" s="16">
        <v>835</v>
      </c>
      <c r="G64" s="12" t="s">
        <v>33</v>
      </c>
      <c r="H64" s="12" t="s">
        <v>45</v>
      </c>
      <c r="I64" s="38"/>
      <c r="J64" s="12"/>
      <c r="K64" s="61">
        <f t="shared" si="3"/>
        <v>340.9</v>
      </c>
      <c r="L64" s="61">
        <f t="shared" si="3"/>
        <v>340.9</v>
      </c>
    </row>
    <row r="65" spans="1:12" ht="30.75" customHeight="1">
      <c r="A65" s="156" t="s">
        <v>214</v>
      </c>
      <c r="B65" s="157"/>
      <c r="C65" s="157"/>
      <c r="D65" s="157"/>
      <c r="E65" s="158"/>
      <c r="F65" s="16">
        <v>835</v>
      </c>
      <c r="G65" s="12" t="s">
        <v>33</v>
      </c>
      <c r="H65" s="39" t="s">
        <v>45</v>
      </c>
      <c r="I65" s="40" t="s">
        <v>149</v>
      </c>
      <c r="J65" s="41"/>
      <c r="K65" s="61">
        <f t="shared" si="3"/>
        <v>340.9</v>
      </c>
      <c r="L65" s="61">
        <f t="shared" si="3"/>
        <v>340.9</v>
      </c>
    </row>
    <row r="66" spans="1:12" ht="26.25" customHeight="1">
      <c r="A66" s="189" t="s">
        <v>168</v>
      </c>
      <c r="B66" s="190"/>
      <c r="C66" s="190"/>
      <c r="D66" s="190"/>
      <c r="E66" s="191"/>
      <c r="F66" s="16">
        <v>835</v>
      </c>
      <c r="G66" s="12" t="s">
        <v>33</v>
      </c>
      <c r="H66" s="39" t="s">
        <v>45</v>
      </c>
      <c r="I66" s="40" t="s">
        <v>150</v>
      </c>
      <c r="J66" s="41"/>
      <c r="K66" s="61">
        <f t="shared" si="3"/>
        <v>340.9</v>
      </c>
      <c r="L66" s="61">
        <f t="shared" si="3"/>
        <v>340.9</v>
      </c>
    </row>
    <row r="67" spans="1:12" ht="36.75" customHeight="1">
      <c r="A67" s="152" t="s">
        <v>109</v>
      </c>
      <c r="B67" s="153"/>
      <c r="C67" s="153"/>
      <c r="D67" s="153"/>
      <c r="E67" s="154"/>
      <c r="F67" s="16">
        <v>835</v>
      </c>
      <c r="G67" s="12" t="s">
        <v>33</v>
      </c>
      <c r="H67" s="39" t="s">
        <v>45</v>
      </c>
      <c r="I67" s="40" t="s">
        <v>150</v>
      </c>
      <c r="J67" s="41" t="s">
        <v>80</v>
      </c>
      <c r="K67" s="61">
        <v>340.9</v>
      </c>
      <c r="L67" s="61">
        <v>340.9</v>
      </c>
    </row>
    <row r="68" spans="1:12" ht="17.25" customHeight="1">
      <c r="A68" s="163" t="s">
        <v>48</v>
      </c>
      <c r="B68" s="164"/>
      <c r="C68" s="164"/>
      <c r="D68" s="164"/>
      <c r="E68" s="165"/>
      <c r="F68" s="16">
        <v>835</v>
      </c>
      <c r="G68" s="12" t="s">
        <v>49</v>
      </c>
      <c r="H68" s="12"/>
      <c r="I68" s="43"/>
      <c r="J68" s="12"/>
      <c r="K68" s="61">
        <f>K69</f>
        <v>2438.7999999999997</v>
      </c>
      <c r="L68" s="61">
        <f>L69</f>
        <v>3093.7000000000003</v>
      </c>
    </row>
    <row r="69" spans="1:12" ht="17.25" customHeight="1">
      <c r="A69" s="176" t="s">
        <v>50</v>
      </c>
      <c r="B69" s="176"/>
      <c r="C69" s="176"/>
      <c r="D69" s="176"/>
      <c r="E69" s="176"/>
      <c r="F69" s="16">
        <v>835</v>
      </c>
      <c r="G69" s="12" t="s">
        <v>49</v>
      </c>
      <c r="H69" s="12" t="s">
        <v>33</v>
      </c>
      <c r="I69" s="38"/>
      <c r="J69" s="12"/>
      <c r="K69" s="61">
        <f>K71+K78</f>
        <v>2438.7999999999997</v>
      </c>
      <c r="L69" s="61">
        <f>L71+L78</f>
        <v>3093.7000000000003</v>
      </c>
    </row>
    <row r="70" spans="1:12" ht="32.25" customHeight="1">
      <c r="A70" s="176" t="s">
        <v>211</v>
      </c>
      <c r="B70" s="176"/>
      <c r="C70" s="176"/>
      <c r="D70" s="176"/>
      <c r="E70" s="176"/>
      <c r="F70" s="16">
        <v>835</v>
      </c>
      <c r="G70" s="12" t="s">
        <v>49</v>
      </c>
      <c r="H70" s="39" t="s">
        <v>33</v>
      </c>
      <c r="I70" s="38" t="s">
        <v>208</v>
      </c>
      <c r="J70" s="41"/>
      <c r="K70" s="61">
        <f>K71</f>
        <v>2270.2</v>
      </c>
      <c r="L70" s="61">
        <f>L71</f>
        <v>3093.7000000000003</v>
      </c>
    </row>
    <row r="71" spans="1:12" ht="19.5" customHeight="1">
      <c r="A71" s="152" t="s">
        <v>127</v>
      </c>
      <c r="B71" s="153"/>
      <c r="C71" s="153"/>
      <c r="D71" s="153"/>
      <c r="E71" s="154"/>
      <c r="F71" s="16">
        <v>835</v>
      </c>
      <c r="G71" s="12" t="s">
        <v>49</v>
      </c>
      <c r="H71" s="39" t="s">
        <v>33</v>
      </c>
      <c r="I71" s="38" t="s">
        <v>128</v>
      </c>
      <c r="J71" s="41"/>
      <c r="K71" s="61">
        <f>K72+K74+K76</f>
        <v>2270.2</v>
      </c>
      <c r="L71" s="61">
        <f>L72+L74+L76</f>
        <v>3093.7000000000003</v>
      </c>
    </row>
    <row r="72" spans="1:12" ht="26.25" customHeight="1">
      <c r="A72" s="156" t="s">
        <v>90</v>
      </c>
      <c r="B72" s="157"/>
      <c r="C72" s="157"/>
      <c r="D72" s="157"/>
      <c r="E72" s="158"/>
      <c r="F72" s="16">
        <v>835</v>
      </c>
      <c r="G72" s="12" t="s">
        <v>49</v>
      </c>
      <c r="H72" s="39" t="s">
        <v>33</v>
      </c>
      <c r="I72" s="44" t="s">
        <v>129</v>
      </c>
      <c r="J72" s="41"/>
      <c r="K72" s="61">
        <f>K73</f>
        <v>850</v>
      </c>
      <c r="L72" s="61">
        <f>L73</f>
        <v>850</v>
      </c>
    </row>
    <row r="73" spans="1:12" ht="45" customHeight="1">
      <c r="A73" s="152" t="s">
        <v>109</v>
      </c>
      <c r="B73" s="153"/>
      <c r="C73" s="153"/>
      <c r="D73" s="153"/>
      <c r="E73" s="154"/>
      <c r="F73" s="16">
        <v>835</v>
      </c>
      <c r="G73" s="12" t="s">
        <v>49</v>
      </c>
      <c r="H73" s="39" t="s">
        <v>33</v>
      </c>
      <c r="I73" s="44" t="s">
        <v>129</v>
      </c>
      <c r="J73" s="41" t="s">
        <v>80</v>
      </c>
      <c r="K73" s="61">
        <v>850</v>
      </c>
      <c r="L73" s="61">
        <v>850</v>
      </c>
    </row>
    <row r="74" spans="1:12" ht="12.75" customHeight="1">
      <c r="A74" s="156" t="s">
        <v>91</v>
      </c>
      <c r="B74" s="157"/>
      <c r="C74" s="157"/>
      <c r="D74" s="157"/>
      <c r="E74" s="158"/>
      <c r="F74" s="16">
        <v>835</v>
      </c>
      <c r="G74" s="12" t="s">
        <v>49</v>
      </c>
      <c r="H74" s="39" t="s">
        <v>33</v>
      </c>
      <c r="I74" s="44" t="s">
        <v>130</v>
      </c>
      <c r="J74" s="41"/>
      <c r="K74" s="61">
        <f>K75</f>
        <v>30</v>
      </c>
      <c r="L74" s="61">
        <f>L75</f>
        <v>30</v>
      </c>
    </row>
    <row r="75" spans="1:12" ht="45.75" customHeight="1">
      <c r="A75" s="152" t="s">
        <v>109</v>
      </c>
      <c r="B75" s="153"/>
      <c r="C75" s="153"/>
      <c r="D75" s="153"/>
      <c r="E75" s="154"/>
      <c r="F75" s="16">
        <v>835</v>
      </c>
      <c r="G75" s="17" t="s">
        <v>49</v>
      </c>
      <c r="H75" s="39" t="s">
        <v>33</v>
      </c>
      <c r="I75" s="44" t="s">
        <v>130</v>
      </c>
      <c r="J75" s="41" t="s">
        <v>80</v>
      </c>
      <c r="K75" s="61">
        <v>30</v>
      </c>
      <c r="L75" s="61">
        <v>30</v>
      </c>
    </row>
    <row r="76" spans="1:12" ht="30" customHeight="1">
      <c r="A76" s="156" t="s">
        <v>92</v>
      </c>
      <c r="B76" s="157"/>
      <c r="C76" s="157"/>
      <c r="D76" s="157"/>
      <c r="E76" s="158"/>
      <c r="F76" s="16">
        <v>835</v>
      </c>
      <c r="G76" s="12" t="s">
        <v>49</v>
      </c>
      <c r="H76" s="39" t="s">
        <v>33</v>
      </c>
      <c r="I76" s="44" t="s">
        <v>131</v>
      </c>
      <c r="J76" s="41"/>
      <c r="K76" s="61">
        <f>K77</f>
        <v>1390.2</v>
      </c>
      <c r="L76" s="61">
        <f>L77</f>
        <v>2213.7000000000003</v>
      </c>
    </row>
    <row r="77" spans="1:12" ht="13.5" customHeight="1">
      <c r="A77" s="152" t="s">
        <v>109</v>
      </c>
      <c r="B77" s="153"/>
      <c r="C77" s="153"/>
      <c r="D77" s="153"/>
      <c r="E77" s="154"/>
      <c r="F77" s="16">
        <v>835</v>
      </c>
      <c r="G77" s="45" t="s">
        <v>49</v>
      </c>
      <c r="H77" s="39" t="s">
        <v>33</v>
      </c>
      <c r="I77" s="44" t="s">
        <v>131</v>
      </c>
      <c r="J77" s="41" t="s">
        <v>80</v>
      </c>
      <c r="K77" s="61">
        <f>910.7+479.5</f>
        <v>1390.2</v>
      </c>
      <c r="L77" s="61">
        <f>1079.3+978.1+156.3</f>
        <v>2213.7000000000003</v>
      </c>
    </row>
    <row r="78" spans="1:12" ht="37.5" customHeight="1">
      <c r="A78" s="173" t="s">
        <v>200</v>
      </c>
      <c r="B78" s="177"/>
      <c r="C78" s="177"/>
      <c r="D78" s="177"/>
      <c r="E78" s="178"/>
      <c r="F78" s="16">
        <v>835</v>
      </c>
      <c r="G78" s="12" t="s">
        <v>49</v>
      </c>
      <c r="H78" s="12" t="s">
        <v>33</v>
      </c>
      <c r="I78" s="12" t="s">
        <v>210</v>
      </c>
      <c r="J78" s="12"/>
      <c r="K78" s="61">
        <f>K79</f>
        <v>168.6</v>
      </c>
      <c r="L78" s="61">
        <f>L79</f>
        <v>0</v>
      </c>
    </row>
    <row r="79" spans="1:12" ht="40.5" customHeight="1">
      <c r="A79" s="152" t="s">
        <v>109</v>
      </c>
      <c r="B79" s="153"/>
      <c r="C79" s="153"/>
      <c r="D79" s="153"/>
      <c r="E79" s="154"/>
      <c r="F79" s="16">
        <v>835</v>
      </c>
      <c r="G79" s="12" t="s">
        <v>49</v>
      </c>
      <c r="H79" s="12" t="s">
        <v>33</v>
      </c>
      <c r="I79" s="12" t="s">
        <v>210</v>
      </c>
      <c r="J79" s="12" t="s">
        <v>80</v>
      </c>
      <c r="K79" s="61">
        <v>168.6</v>
      </c>
      <c r="L79" s="61">
        <v>0</v>
      </c>
    </row>
    <row r="80" spans="1:12" ht="14.25" customHeight="1">
      <c r="A80" s="163" t="s">
        <v>107</v>
      </c>
      <c r="B80" s="164"/>
      <c r="C80" s="164"/>
      <c r="D80" s="164"/>
      <c r="E80" s="165"/>
      <c r="F80" s="16">
        <v>835</v>
      </c>
      <c r="G80" s="12" t="s">
        <v>67</v>
      </c>
      <c r="H80" s="12"/>
      <c r="I80" s="43"/>
      <c r="J80" s="12"/>
      <c r="K80" s="61">
        <f>ROUND(K81,1)</f>
        <v>7008.3</v>
      </c>
      <c r="L80" s="61">
        <f>ROUND(L81,1)</f>
        <v>7008.3</v>
      </c>
    </row>
    <row r="81" spans="1:12" ht="14.25" customHeight="1">
      <c r="A81" s="152" t="s">
        <v>108</v>
      </c>
      <c r="B81" s="153"/>
      <c r="C81" s="153"/>
      <c r="D81" s="153"/>
      <c r="E81" s="154"/>
      <c r="F81" s="16">
        <v>835</v>
      </c>
      <c r="G81" s="12" t="s">
        <v>67</v>
      </c>
      <c r="H81" s="12" t="s">
        <v>31</v>
      </c>
      <c r="I81" s="37"/>
      <c r="J81" s="12"/>
      <c r="K81" s="61">
        <f>K82+K89</f>
        <v>7008.3</v>
      </c>
      <c r="L81" s="61">
        <f>L82+L89</f>
        <v>7008.3</v>
      </c>
    </row>
    <row r="82" spans="1:12" ht="14.25" customHeight="1">
      <c r="A82" s="152" t="s">
        <v>115</v>
      </c>
      <c r="B82" s="153"/>
      <c r="C82" s="153"/>
      <c r="D82" s="153"/>
      <c r="E82" s="154"/>
      <c r="F82" s="16">
        <v>835</v>
      </c>
      <c r="G82" s="12" t="s">
        <v>67</v>
      </c>
      <c r="H82" s="12" t="s">
        <v>31</v>
      </c>
      <c r="I82" s="12" t="s">
        <v>116</v>
      </c>
      <c r="J82" s="12"/>
      <c r="K82" s="61">
        <f aca="true" t="shared" si="4" ref="K82:L84">K83</f>
        <v>6008.3</v>
      </c>
      <c r="L82" s="61">
        <f t="shared" si="4"/>
        <v>7008.3</v>
      </c>
    </row>
    <row r="83" spans="1:12" ht="44.25" customHeight="1">
      <c r="A83" s="173" t="s">
        <v>202</v>
      </c>
      <c r="B83" s="177"/>
      <c r="C83" s="177"/>
      <c r="D83" s="177"/>
      <c r="E83" s="178"/>
      <c r="F83" s="16">
        <v>835</v>
      </c>
      <c r="G83" s="12" t="s">
        <v>67</v>
      </c>
      <c r="H83" s="12" t="s">
        <v>31</v>
      </c>
      <c r="I83" s="12" t="s">
        <v>209</v>
      </c>
      <c r="J83" s="12"/>
      <c r="K83" s="61">
        <f t="shared" si="4"/>
        <v>6008.3</v>
      </c>
      <c r="L83" s="61">
        <f t="shared" si="4"/>
        <v>7008.3</v>
      </c>
    </row>
    <row r="84" spans="1:12" ht="40.5" customHeight="1">
      <c r="A84" s="152" t="s">
        <v>132</v>
      </c>
      <c r="B84" s="153"/>
      <c r="C84" s="153"/>
      <c r="D84" s="153"/>
      <c r="E84" s="154"/>
      <c r="F84" s="16">
        <v>835</v>
      </c>
      <c r="G84" s="12" t="s">
        <v>67</v>
      </c>
      <c r="H84" s="12" t="s">
        <v>31</v>
      </c>
      <c r="I84" s="12" t="s">
        <v>174</v>
      </c>
      <c r="J84" s="12"/>
      <c r="K84" s="61">
        <f t="shared" si="4"/>
        <v>6008.3</v>
      </c>
      <c r="L84" s="61">
        <f t="shared" si="4"/>
        <v>7008.3</v>
      </c>
    </row>
    <row r="85" spans="1:12" ht="12.75" customHeight="1" hidden="1">
      <c r="A85" s="152" t="s">
        <v>61</v>
      </c>
      <c r="B85" s="153"/>
      <c r="C85" s="153"/>
      <c r="D85" s="153"/>
      <c r="E85" s="154"/>
      <c r="F85" s="16">
        <v>835</v>
      </c>
      <c r="G85" s="12" t="s">
        <v>67</v>
      </c>
      <c r="H85" s="12" t="s">
        <v>31</v>
      </c>
      <c r="I85" s="12" t="s">
        <v>174</v>
      </c>
      <c r="J85" s="12" t="s">
        <v>99</v>
      </c>
      <c r="K85" s="61">
        <f>6397.6-389.3</f>
        <v>6008.3</v>
      </c>
      <c r="L85" s="61">
        <v>7008.3</v>
      </c>
    </row>
    <row r="86" spans="1:12" ht="12.75" customHeight="1" hidden="1">
      <c r="A86" s="152" t="s">
        <v>133</v>
      </c>
      <c r="B86" s="153"/>
      <c r="C86" s="153"/>
      <c r="D86" s="153"/>
      <c r="E86" s="154"/>
      <c r="F86" s="16">
        <v>835</v>
      </c>
      <c r="G86" s="12" t="s">
        <v>67</v>
      </c>
      <c r="H86" s="12" t="s">
        <v>31</v>
      </c>
      <c r="I86" s="12" t="s">
        <v>155</v>
      </c>
      <c r="J86" s="12"/>
      <c r="K86" s="61" t="e">
        <f>#REF!</f>
        <v>#REF!</v>
      </c>
      <c r="L86" s="36"/>
    </row>
    <row r="87" spans="1:12" ht="12.75" customHeight="1">
      <c r="A87" s="152" t="s">
        <v>61</v>
      </c>
      <c r="B87" s="161"/>
      <c r="C87" s="161"/>
      <c r="D87" s="161"/>
      <c r="E87" s="162"/>
      <c r="F87" s="16">
        <v>835</v>
      </c>
      <c r="G87" s="12" t="s">
        <v>67</v>
      </c>
      <c r="H87" s="12" t="s">
        <v>31</v>
      </c>
      <c r="I87" s="12" t="s">
        <v>174</v>
      </c>
      <c r="J87" s="12" t="s">
        <v>99</v>
      </c>
      <c r="K87" s="61">
        <v>6008.3</v>
      </c>
      <c r="L87" s="61">
        <v>7008.3</v>
      </c>
    </row>
    <row r="88" spans="1:12" ht="29.25" customHeight="1">
      <c r="A88" s="156" t="s">
        <v>133</v>
      </c>
      <c r="B88" s="157"/>
      <c r="C88" s="157"/>
      <c r="D88" s="157"/>
      <c r="E88" s="158"/>
      <c r="F88" s="16">
        <v>835</v>
      </c>
      <c r="G88" s="12" t="s">
        <v>67</v>
      </c>
      <c r="H88" s="12" t="s">
        <v>31</v>
      </c>
      <c r="I88" s="12" t="s">
        <v>155</v>
      </c>
      <c r="J88" s="12"/>
      <c r="K88" s="61">
        <f>K89</f>
        <v>1000</v>
      </c>
      <c r="L88" s="61">
        <f>L89</f>
        <v>0</v>
      </c>
    </row>
    <row r="89" spans="1:12" ht="42" customHeight="1">
      <c r="A89" s="173" t="s">
        <v>200</v>
      </c>
      <c r="B89" s="177"/>
      <c r="C89" s="177"/>
      <c r="D89" s="177"/>
      <c r="E89" s="178"/>
      <c r="F89" s="16">
        <v>835</v>
      </c>
      <c r="G89" s="12" t="s">
        <v>67</v>
      </c>
      <c r="H89" s="12" t="s">
        <v>31</v>
      </c>
      <c r="I89" s="12" t="s">
        <v>213</v>
      </c>
      <c r="J89" s="12"/>
      <c r="K89" s="61">
        <f>K90</f>
        <v>1000</v>
      </c>
      <c r="L89" s="61">
        <f>L90</f>
        <v>0</v>
      </c>
    </row>
    <row r="90" spans="1:12" ht="15" customHeight="1">
      <c r="A90" s="152" t="s">
        <v>61</v>
      </c>
      <c r="B90" s="153"/>
      <c r="C90" s="153"/>
      <c r="D90" s="153"/>
      <c r="E90" s="154"/>
      <c r="F90" s="16">
        <v>835</v>
      </c>
      <c r="G90" s="12" t="s">
        <v>67</v>
      </c>
      <c r="H90" s="12" t="s">
        <v>31</v>
      </c>
      <c r="I90" s="12" t="s">
        <v>213</v>
      </c>
      <c r="J90" s="12" t="s">
        <v>99</v>
      </c>
      <c r="K90" s="61">
        <v>1000</v>
      </c>
      <c r="L90" s="61">
        <v>0</v>
      </c>
    </row>
    <row r="91" spans="1:12" ht="15" customHeight="1">
      <c r="A91" s="163" t="s">
        <v>53</v>
      </c>
      <c r="B91" s="164"/>
      <c r="C91" s="164"/>
      <c r="D91" s="164"/>
      <c r="E91" s="165"/>
      <c r="F91" s="16">
        <v>835</v>
      </c>
      <c r="G91" s="12" t="s">
        <v>45</v>
      </c>
      <c r="H91" s="12"/>
      <c r="I91" s="12"/>
      <c r="J91" s="12"/>
      <c r="K91" s="61">
        <f>K92+K96</f>
        <v>329.4</v>
      </c>
      <c r="L91" s="61">
        <f>L92+L96</f>
        <v>329.4</v>
      </c>
    </row>
    <row r="92" spans="1:12" ht="17.25" customHeight="1">
      <c r="A92" s="152" t="s">
        <v>54</v>
      </c>
      <c r="B92" s="153"/>
      <c r="C92" s="153"/>
      <c r="D92" s="153"/>
      <c r="E92" s="154"/>
      <c r="F92" s="16">
        <v>835</v>
      </c>
      <c r="G92" s="12" t="s">
        <v>45</v>
      </c>
      <c r="H92" s="12" t="s">
        <v>31</v>
      </c>
      <c r="I92" s="12"/>
      <c r="J92" s="12"/>
      <c r="K92" s="61">
        <f>K93</f>
        <v>249.4</v>
      </c>
      <c r="L92" s="61">
        <f>L93</f>
        <v>249.4</v>
      </c>
    </row>
    <row r="93" spans="1:12" ht="15.75" customHeight="1">
      <c r="A93" s="152" t="s">
        <v>93</v>
      </c>
      <c r="B93" s="153"/>
      <c r="C93" s="153"/>
      <c r="D93" s="153"/>
      <c r="E93" s="154"/>
      <c r="F93" s="16">
        <v>835</v>
      </c>
      <c r="G93" s="12" t="s">
        <v>45</v>
      </c>
      <c r="H93" s="12" t="s">
        <v>31</v>
      </c>
      <c r="I93" s="12" t="s">
        <v>94</v>
      </c>
      <c r="J93" s="12"/>
      <c r="K93" s="61">
        <f>K95</f>
        <v>249.4</v>
      </c>
      <c r="L93" s="61">
        <f>L95</f>
        <v>249.4</v>
      </c>
    </row>
    <row r="94" spans="1:12" ht="15.75" customHeight="1">
      <c r="A94" s="194" t="s">
        <v>134</v>
      </c>
      <c r="B94" s="195"/>
      <c r="C94" s="195"/>
      <c r="D94" s="195"/>
      <c r="E94" s="196"/>
      <c r="F94" s="35">
        <v>835</v>
      </c>
      <c r="G94" s="38" t="s">
        <v>45</v>
      </c>
      <c r="H94" s="38" t="s">
        <v>31</v>
      </c>
      <c r="I94" s="12" t="s">
        <v>95</v>
      </c>
      <c r="J94" s="38"/>
      <c r="K94" s="63">
        <f>K95</f>
        <v>249.4</v>
      </c>
      <c r="L94" s="63">
        <f>L95</f>
        <v>249.4</v>
      </c>
    </row>
    <row r="95" spans="1:12" ht="15.75" customHeight="1">
      <c r="A95" s="194" t="s">
        <v>96</v>
      </c>
      <c r="B95" s="195"/>
      <c r="C95" s="195"/>
      <c r="D95" s="195"/>
      <c r="E95" s="196"/>
      <c r="F95" s="35">
        <v>835</v>
      </c>
      <c r="G95" s="38" t="s">
        <v>45</v>
      </c>
      <c r="H95" s="38" t="s">
        <v>31</v>
      </c>
      <c r="I95" s="12" t="s">
        <v>95</v>
      </c>
      <c r="J95" s="38" t="s">
        <v>228</v>
      </c>
      <c r="K95" s="63">
        <v>249.4</v>
      </c>
      <c r="L95" s="63">
        <v>249.4</v>
      </c>
    </row>
    <row r="96" spans="1:12" ht="14.25" customHeight="1">
      <c r="A96" s="152" t="s">
        <v>187</v>
      </c>
      <c r="B96" s="161"/>
      <c r="C96" s="161"/>
      <c r="D96" s="161"/>
      <c r="E96" s="162"/>
      <c r="F96" s="35">
        <v>835</v>
      </c>
      <c r="G96" s="38" t="s">
        <v>45</v>
      </c>
      <c r="H96" s="38" t="s">
        <v>33</v>
      </c>
      <c r="I96" s="12"/>
      <c r="J96" s="38"/>
      <c r="K96" s="63">
        <f aca="true" t="shared" si="5" ref="K96:L98">K97</f>
        <v>80</v>
      </c>
      <c r="L96" s="63">
        <f t="shared" si="5"/>
        <v>80</v>
      </c>
    </row>
    <row r="97" spans="1:12" ht="27.75" customHeight="1">
      <c r="A97" s="152" t="s">
        <v>186</v>
      </c>
      <c r="B97" s="161"/>
      <c r="C97" s="161"/>
      <c r="D97" s="161"/>
      <c r="E97" s="162"/>
      <c r="F97" s="35">
        <v>835</v>
      </c>
      <c r="G97" s="38" t="s">
        <v>45</v>
      </c>
      <c r="H97" s="38" t="s">
        <v>33</v>
      </c>
      <c r="I97" s="12" t="s">
        <v>221</v>
      </c>
      <c r="J97" s="38"/>
      <c r="K97" s="63">
        <f t="shared" si="5"/>
        <v>80</v>
      </c>
      <c r="L97" s="63">
        <f t="shared" si="5"/>
        <v>80</v>
      </c>
    </row>
    <row r="98" spans="1:12" ht="75.75" customHeight="1">
      <c r="A98" s="152" t="s">
        <v>191</v>
      </c>
      <c r="B98" s="161"/>
      <c r="C98" s="161"/>
      <c r="D98" s="161"/>
      <c r="E98" s="162"/>
      <c r="F98" s="16">
        <v>835</v>
      </c>
      <c r="G98" s="38" t="s">
        <v>45</v>
      </c>
      <c r="H98" s="38" t="s">
        <v>33</v>
      </c>
      <c r="I98" s="12" t="s">
        <v>189</v>
      </c>
      <c r="J98" s="38"/>
      <c r="K98" s="63">
        <f t="shared" si="5"/>
        <v>80</v>
      </c>
      <c r="L98" s="63">
        <f t="shared" si="5"/>
        <v>80</v>
      </c>
    </row>
    <row r="99" spans="1:12" ht="12.75" customHeight="1" hidden="1">
      <c r="A99" s="152" t="s">
        <v>188</v>
      </c>
      <c r="B99" s="161"/>
      <c r="C99" s="161"/>
      <c r="D99" s="161"/>
      <c r="E99" s="162"/>
      <c r="F99" s="16">
        <v>835</v>
      </c>
      <c r="G99" s="38" t="s">
        <v>45</v>
      </c>
      <c r="H99" s="38" t="s">
        <v>33</v>
      </c>
      <c r="I99" s="12" t="s">
        <v>189</v>
      </c>
      <c r="J99" s="38" t="s">
        <v>190</v>
      </c>
      <c r="K99" s="63">
        <v>80</v>
      </c>
      <c r="L99" s="63">
        <v>80</v>
      </c>
    </row>
    <row r="100" spans="1:12" ht="12.75" customHeight="1" hidden="1">
      <c r="A100" s="163" t="s">
        <v>51</v>
      </c>
      <c r="B100" s="153"/>
      <c r="C100" s="153"/>
      <c r="D100" s="153"/>
      <c r="E100" s="154"/>
      <c r="F100" s="46">
        <v>835</v>
      </c>
      <c r="G100" s="12" t="s">
        <v>38</v>
      </c>
      <c r="H100" s="12"/>
      <c r="I100" s="12"/>
      <c r="J100" s="12"/>
      <c r="K100" s="61">
        <f>K102</f>
        <v>4538.1</v>
      </c>
      <c r="L100" s="61">
        <f>L102</f>
        <v>4538.1</v>
      </c>
    </row>
    <row r="101" spans="1:12" ht="15" customHeight="1">
      <c r="A101" s="155" t="s">
        <v>52</v>
      </c>
      <c r="B101" s="155"/>
      <c r="C101" s="155"/>
      <c r="D101" s="155"/>
      <c r="E101" s="155"/>
      <c r="F101" s="46">
        <v>835</v>
      </c>
      <c r="G101" s="12" t="s">
        <v>38</v>
      </c>
      <c r="H101" s="12" t="s">
        <v>31</v>
      </c>
      <c r="I101" s="12"/>
      <c r="J101" s="12"/>
      <c r="K101" s="61">
        <f>K102</f>
        <v>4538.1</v>
      </c>
      <c r="L101" s="61">
        <f>L102</f>
        <v>4538.1</v>
      </c>
    </row>
    <row r="102" spans="1:12" ht="25.5" customHeight="1">
      <c r="A102" s="156" t="s">
        <v>133</v>
      </c>
      <c r="B102" s="157"/>
      <c r="C102" s="157"/>
      <c r="D102" s="157"/>
      <c r="E102" s="158"/>
      <c r="F102" s="35">
        <v>835</v>
      </c>
      <c r="G102" s="12" t="s">
        <v>38</v>
      </c>
      <c r="H102" s="12" t="s">
        <v>31</v>
      </c>
      <c r="I102" s="12" t="s">
        <v>155</v>
      </c>
      <c r="J102" s="12"/>
      <c r="K102" s="61">
        <f>K103</f>
        <v>4538.1</v>
      </c>
      <c r="L102" s="61">
        <f>L103</f>
        <v>4538.1</v>
      </c>
    </row>
    <row r="103" spans="1:12" ht="28.5" customHeight="1">
      <c r="A103" s="156" t="s">
        <v>97</v>
      </c>
      <c r="B103" s="157"/>
      <c r="C103" s="157"/>
      <c r="D103" s="157"/>
      <c r="E103" s="158"/>
      <c r="F103" s="16">
        <v>835</v>
      </c>
      <c r="G103" s="12" t="s">
        <v>38</v>
      </c>
      <c r="H103" s="12" t="s">
        <v>31</v>
      </c>
      <c r="I103" s="12" t="s">
        <v>217</v>
      </c>
      <c r="J103" s="12"/>
      <c r="K103" s="61">
        <f>K104+K105+K106</f>
        <v>4538.1</v>
      </c>
      <c r="L103" s="61">
        <f>L104+L105+L106</f>
        <v>4538.1</v>
      </c>
    </row>
    <row r="104" spans="1:12" ht="17.25" customHeight="1">
      <c r="A104" s="152" t="s">
        <v>111</v>
      </c>
      <c r="B104" s="153"/>
      <c r="C104" s="153"/>
      <c r="D104" s="153"/>
      <c r="E104" s="154"/>
      <c r="F104" s="35">
        <v>835</v>
      </c>
      <c r="G104" s="12" t="s">
        <v>38</v>
      </c>
      <c r="H104" s="12" t="s">
        <v>31</v>
      </c>
      <c r="I104" s="12" t="s">
        <v>217</v>
      </c>
      <c r="J104" s="12" t="s">
        <v>98</v>
      </c>
      <c r="K104" s="53">
        <v>1619</v>
      </c>
      <c r="L104" s="53">
        <v>1619</v>
      </c>
    </row>
    <row r="105" spans="1:12" ht="39.75" customHeight="1">
      <c r="A105" s="152" t="s">
        <v>109</v>
      </c>
      <c r="B105" s="153"/>
      <c r="C105" s="153"/>
      <c r="D105" s="153"/>
      <c r="E105" s="154"/>
      <c r="F105" s="35">
        <v>835</v>
      </c>
      <c r="G105" s="12" t="s">
        <v>38</v>
      </c>
      <c r="H105" s="12" t="s">
        <v>31</v>
      </c>
      <c r="I105" s="12" t="s">
        <v>217</v>
      </c>
      <c r="J105" s="12" t="s">
        <v>80</v>
      </c>
      <c r="K105" s="53">
        <f>999.6-300+2210.5</f>
        <v>2910.1</v>
      </c>
      <c r="L105" s="53">
        <f>999.6-300+2210.5</f>
        <v>2910.1</v>
      </c>
    </row>
    <row r="106" spans="1:12" ht="12.75" customHeight="1">
      <c r="A106" s="152" t="s">
        <v>81</v>
      </c>
      <c r="B106" s="153"/>
      <c r="C106" s="153"/>
      <c r="D106" s="153"/>
      <c r="E106" s="154"/>
      <c r="F106" s="35">
        <v>835</v>
      </c>
      <c r="G106" s="12" t="s">
        <v>38</v>
      </c>
      <c r="H106" s="12" t="s">
        <v>31</v>
      </c>
      <c r="I106" s="12" t="s">
        <v>217</v>
      </c>
      <c r="J106" s="12" t="s">
        <v>82</v>
      </c>
      <c r="K106" s="53">
        <v>9</v>
      </c>
      <c r="L106" s="53">
        <v>9</v>
      </c>
    </row>
    <row r="107" spans="1:12" ht="12.75" customHeight="1">
      <c r="A107" s="155" t="s">
        <v>55</v>
      </c>
      <c r="B107" s="155"/>
      <c r="C107" s="155"/>
      <c r="D107" s="155"/>
      <c r="E107" s="155"/>
      <c r="F107" s="8">
        <v>835</v>
      </c>
      <c r="G107" s="10"/>
      <c r="H107" s="10"/>
      <c r="I107" s="10"/>
      <c r="J107" s="10"/>
      <c r="K107" s="52">
        <f>K20+K57+K63+K68+K80+K91+K100</f>
        <v>20240</v>
      </c>
      <c r="L107" s="52">
        <f>L20+L57+L63+L68+L80+L91+L100</f>
        <v>20885.399999999998</v>
      </c>
    </row>
    <row r="108" spans="1:12" ht="12.75">
      <c r="A108" s="211" t="s">
        <v>69</v>
      </c>
      <c r="B108" s="211"/>
      <c r="C108" s="211"/>
      <c r="D108" s="211"/>
      <c r="E108" s="211"/>
      <c r="F108" s="8"/>
      <c r="G108" s="36"/>
      <c r="H108" s="36"/>
      <c r="I108" s="36"/>
      <c r="J108" s="36"/>
      <c r="K108" s="52">
        <v>3898.6</v>
      </c>
      <c r="L108" s="52">
        <v>1989.4</v>
      </c>
    </row>
    <row r="109" spans="1:12" ht="12.75">
      <c r="A109" s="155" t="s">
        <v>70</v>
      </c>
      <c r="B109" s="155"/>
      <c r="C109" s="155"/>
      <c r="D109" s="155"/>
      <c r="E109" s="155"/>
      <c r="F109" s="8"/>
      <c r="G109" s="36"/>
      <c r="H109" s="36"/>
      <c r="I109" s="36"/>
      <c r="J109" s="36"/>
      <c r="K109" s="52">
        <f>K107+K108</f>
        <v>24138.6</v>
      </c>
      <c r="L109" s="52">
        <f>L107+L108</f>
        <v>22874.8</v>
      </c>
    </row>
    <row r="110" ht="12.75">
      <c r="F110" s="50"/>
    </row>
    <row r="111" ht="12.75">
      <c r="F111" s="50"/>
    </row>
    <row r="112" ht="12.75">
      <c r="F112" s="50"/>
    </row>
    <row r="113" ht="12.75">
      <c r="F113" s="50"/>
    </row>
    <row r="114" ht="12.75">
      <c r="F114" s="50"/>
    </row>
    <row r="115" ht="12.75">
      <c r="F115" s="50"/>
    </row>
    <row r="116" ht="12.75">
      <c r="F116" s="50"/>
    </row>
    <row r="117" ht="12.75">
      <c r="F117" s="50"/>
    </row>
    <row r="118" ht="12.75">
      <c r="F118" s="50"/>
    </row>
    <row r="119" ht="12.75">
      <c r="F119" s="50"/>
    </row>
    <row r="120" ht="12.75">
      <c r="F120" s="50"/>
    </row>
    <row r="121" ht="12.75">
      <c r="F121" s="77"/>
    </row>
  </sheetData>
  <sheetProtection/>
  <mergeCells count="93">
    <mergeCell ref="A108:E108"/>
    <mergeCell ref="A109:E109"/>
    <mergeCell ref="A107:E107"/>
    <mergeCell ref="A106:E106"/>
    <mergeCell ref="A45:E45"/>
    <mergeCell ref="A29:E29"/>
    <mergeCell ref="A30:E30"/>
    <mergeCell ref="A31:E31"/>
    <mergeCell ref="A38:E38"/>
    <mergeCell ref="A32:E32"/>
    <mergeCell ref="A27:E27"/>
    <mergeCell ref="A28:E28"/>
    <mergeCell ref="A41:E41"/>
    <mergeCell ref="A26:E26"/>
    <mergeCell ref="A24:E24"/>
    <mergeCell ref="A25:E25"/>
    <mergeCell ref="A39:E39"/>
    <mergeCell ref="A33:E33"/>
    <mergeCell ref="A18:E18"/>
    <mergeCell ref="A19:E19"/>
    <mergeCell ref="A21:E21"/>
    <mergeCell ref="A23:E23"/>
    <mergeCell ref="A20:E20"/>
    <mergeCell ref="A22:E22"/>
    <mergeCell ref="A47:E47"/>
    <mergeCell ref="A34:E34"/>
    <mergeCell ref="A35:E35"/>
    <mergeCell ref="A36:E36"/>
    <mergeCell ref="A37:E37"/>
    <mergeCell ref="A40:E40"/>
    <mergeCell ref="A46:E46"/>
    <mergeCell ref="A43:E43"/>
    <mergeCell ref="A44:E44"/>
    <mergeCell ref="A42:E42"/>
    <mergeCell ref="A58:E58"/>
    <mergeCell ref="A59:E59"/>
    <mergeCell ref="A48:E48"/>
    <mergeCell ref="A49:E49"/>
    <mergeCell ref="A50:E50"/>
    <mergeCell ref="A51:E51"/>
    <mergeCell ref="A53:E53"/>
    <mergeCell ref="A54:E54"/>
    <mergeCell ref="A52:E52"/>
    <mergeCell ref="A55:E55"/>
    <mergeCell ref="A56:E56"/>
    <mergeCell ref="A57:E57"/>
    <mergeCell ref="A70:E70"/>
    <mergeCell ref="A71:E71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81:E81"/>
    <mergeCell ref="A80:E80"/>
    <mergeCell ref="A88:E88"/>
    <mergeCell ref="A89:E89"/>
    <mergeCell ref="A82:E82"/>
    <mergeCell ref="A72:E72"/>
    <mergeCell ref="A73:E73"/>
    <mergeCell ref="A74:E74"/>
    <mergeCell ref="A75:E75"/>
    <mergeCell ref="A76:E76"/>
    <mergeCell ref="A78:E78"/>
    <mergeCell ref="A79:E79"/>
    <mergeCell ref="A83:E83"/>
    <mergeCell ref="A84:E84"/>
    <mergeCell ref="A86:E86"/>
    <mergeCell ref="A85:E85"/>
    <mergeCell ref="A16:L16"/>
    <mergeCell ref="A98:E98"/>
    <mergeCell ref="A87:E87"/>
    <mergeCell ref="A77:E77"/>
    <mergeCell ref="A90:E90"/>
    <mergeCell ref="A91:E91"/>
    <mergeCell ref="A105:E105"/>
    <mergeCell ref="A101:E101"/>
    <mergeCell ref="A103:E103"/>
    <mergeCell ref="A104:E104"/>
    <mergeCell ref="A95:E95"/>
    <mergeCell ref="A99:E99"/>
    <mergeCell ref="A100:E100"/>
    <mergeCell ref="A92:E92"/>
    <mergeCell ref="A93:E93"/>
    <mergeCell ref="A94:E94"/>
    <mergeCell ref="A96:E96"/>
    <mergeCell ref="A97:E97"/>
    <mergeCell ref="A102:E102"/>
  </mergeCells>
  <printOptions/>
  <pageMargins left="1.1811023622047245" right="0.2755905511811024" top="0.5905511811023623" bottom="0.5905511811023623" header="0.5118110236220472" footer="0.5118110236220472"/>
  <pageSetup fitToHeight="0" fitToWidth="1"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Тасина</cp:lastModifiedBy>
  <cp:lastPrinted>2015-02-26T11:19:04Z</cp:lastPrinted>
  <dcterms:created xsi:type="dcterms:W3CDTF">1996-10-08T23:32:33Z</dcterms:created>
  <dcterms:modified xsi:type="dcterms:W3CDTF">2015-03-06T07:45:23Z</dcterms:modified>
  <cp:category/>
  <cp:version/>
  <cp:contentType/>
  <cp:contentStatus/>
</cp:coreProperties>
</file>