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2" activeTab="5"/>
  </bookViews>
  <sheets>
    <sheet name="1 Объем доходов" sheetId="1" r:id="rId1"/>
    <sheet name="2 нормы доходов" sheetId="2" r:id="rId2"/>
    <sheet name="14 прил" sheetId="3" r:id="rId3"/>
    <sheet name="6ведом. 09" sheetId="4" r:id="rId4"/>
    <sheet name="5 расх раз. подр 09" sheetId="5" r:id="rId5"/>
    <sheet name="3 перечень кодов" sheetId="6" r:id="rId6"/>
  </sheets>
  <definedNames/>
  <calcPr fullCalcOnLoad="1"/>
</workbook>
</file>

<file path=xl/sharedStrings.xml><?xml version="1.0" encoding="utf-8"?>
<sst xmlns="http://schemas.openxmlformats.org/spreadsheetml/2006/main" count="924" uniqueCount="355">
  <si>
    <t>Приложение 3</t>
  </si>
  <si>
    <t>Перечень и коды главных администраторов доходов бюджета поселения и закрепляемые за ними виды (подвиды) доходов</t>
  </si>
  <si>
    <t>Код бюджетной классификации Российской Федерации</t>
  </si>
  <si>
    <t>Наименование доходов бюджета поселения</t>
  </si>
  <si>
    <t>Главного администратора доходов</t>
  </si>
  <si>
    <t>видов (подвидов) доходов бюджета поселения</t>
  </si>
  <si>
    <t>Администрация сельского поселения Девятинское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</si>
  <si>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</si>
  <si>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</si>
  <si>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</si>
  <si>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1 11 01050 10 0000 120</t>
  </si>
  <si>
    <t>Доходы в виде прибыли, приходящей на доли в уставных (складочных) капиталах хозяйственных товариществ и обществ, или дивидендов по акциям, принадлежащим поселениям</t>
  </si>
  <si>
    <t>1 11 02033 10 0000 120</t>
  </si>
  <si>
    <t xml:space="preserve">Доходы от размещения временно свободных средств бюджетов поселений 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</si>
  <si>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</si>
  <si>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</si>
  <si>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 xml:space="preserve">1 11 03050 10 0000 120 </t>
  </si>
  <si>
    <t>Проценты, полученные от предоставления бюджетных кредитов внутри страны за счет средств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</si>
  <si>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</si>
  <si>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земельных участков муниципальных автономных учреждений)</t>
  </si>
  <si>
    <t>1 11 07015 10 0000 120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</si>
  <si>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 </t>
  </si>
  <si>
    <t>1 11 08050 10 0000 120</t>
  </si>
  <si>
    <t>1 11 09035 10 0000 120</t>
  </si>
  <si>
    <t>Доходы от эксплуатации и использования имущества автомобильных дорог, находящихся в собственности поселений</t>
  </si>
  <si>
    <t>1 13 02995 10 0000 130</t>
  </si>
  <si>
    <t>Прочие доходы от компенсации затрат бюджетов поселений</t>
  </si>
  <si>
    <t>1 13 01995 10 0000 130</t>
  </si>
  <si>
    <t>Прочие доходы от оказания платных услуг (работ)</t>
  </si>
  <si>
    <t>1 14 01050 10 0000 410</t>
  </si>
  <si>
    <t>Доходы от продажи квартир, находящихся в собственности поселений</t>
  </si>
  <si>
    <t>1 14 03050 10 0000 410</t>
  </si>
  <si>
    <t xml:space="preserve"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    </t>
  </si>
  <si>
    <t xml:space="preserve"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 </t>
  </si>
  <si>
    <t>1 14 04050 10 0000 420</t>
  </si>
  <si>
    <t xml:space="preserve">Доходы от продажи нематериальных активов, находящихся в собственности поселений 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</si>
  <si>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</si>
  <si>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</si>
  <si>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1 16 90050 10 0000 140</t>
  </si>
  <si>
    <t xml:space="preserve">Прочие поступления от денежных взысканий (штрафов) и иных сумм в возмещении ущерба, зачисляемые в бюджеты поселений </t>
  </si>
  <si>
    <t>1 17 01050 10 0000 180</t>
  </si>
  <si>
    <t>Невыясненные поступления, зачисляемые в бюджеты поселений</t>
  </si>
  <si>
    <t xml:space="preserve">1 17 05050 10 0000 180 </t>
  </si>
  <si>
    <t xml:space="preserve">Прочие неналоговые доходы бюджетов поселений </t>
  </si>
  <si>
    <t>2 00 00000 00 0000 000</t>
  </si>
  <si>
    <t>Безвозмездные поступления*</t>
  </si>
  <si>
    <t>2 02 01001 10 0000 151</t>
  </si>
  <si>
    <t>Дотации бюджетам поселений на выравнивании бюджетной обеспеченности</t>
  </si>
  <si>
    <t>Межбюджетные трансферты, передаваемые бюджетам поселений на комплектование книжных фондов библиотек муниципальных образованиях</t>
  </si>
  <si>
    <t>Прочие субсидии бюджетам поселений</t>
  </si>
  <si>
    <t>Субвенции бюджетам на осуществлении первичного учета на территориях, где отсутствуют военные коммисариаты</t>
  </si>
  <si>
    <t>Субвенции местным бюджетам на выполнении переданных полномочий субъектов РФ</t>
  </si>
  <si>
    <t>Межбюджетные трансферты, передаваемые бюджетам поселений из бюджета муниципального района для осуществления части полномочий  по решению вопросов местного значения в соответствии  с заключенными соглашениями</t>
  </si>
  <si>
    <t>2 08 05000 10 0000 180</t>
  </si>
  <si>
    <t xml:space="preserve">   *В части доходов, зачисляемых в бюджет поселения </t>
  </si>
  <si>
    <r>
      <t>1 14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03050 10 0000 440</t>
    </r>
  </si>
  <si>
    <t>1 11 09045 10 0000 120</t>
  </si>
  <si>
    <t>1 13 02065 10 0000 130</t>
  </si>
  <si>
    <t>1 14 02052 10 0000 410</t>
  </si>
  <si>
    <t>1 14 02052 10 0000 440</t>
  </si>
  <si>
    <t>1 14 02053 10 0000 410</t>
  </si>
  <si>
    <t>1 14 02053 10 0000 440</t>
  </si>
  <si>
    <t>1 14 06025 10 0000 430</t>
  </si>
  <si>
    <t>2 02 04025 10 0000 151</t>
  </si>
  <si>
    <t>2 02 02999 10 0000 151</t>
  </si>
  <si>
    <t>2 02 03015 10 0000 151</t>
  </si>
  <si>
    <t>2 02 03024 10 0000 151</t>
  </si>
  <si>
    <t>2 02 04014 10 0000 151</t>
  </si>
  <si>
    <t>Прочие безвозмездные поступления в бюджеты поселений от бюджетов субъектов Российской Федерации</t>
  </si>
  <si>
    <t>2 02 09024 10 0000 151</t>
  </si>
  <si>
    <t>Распределение бюджетных ассигнований по разделам, подразделам классификации расходов на 2013 год</t>
  </si>
  <si>
    <t>Наименование</t>
  </si>
  <si>
    <t>Раздел</t>
  </si>
  <si>
    <t>Подраздел</t>
  </si>
  <si>
    <t>2013 год сумма     (тыс. руб.)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</si>
  <si>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</si>
  <si>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</si>
  <si>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</si>
  <si>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</si>
  <si>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</si>
  <si>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</si>
  <si>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Функционирование  высшего должностного лица субъекта Российской Федерации и муниципального образования</t>
  </si>
  <si>
    <t>02</t>
  </si>
  <si>
    <t>Резервные фонды</t>
  </si>
  <si>
    <t>11</t>
  </si>
  <si>
    <t>Другие общегосударственные вопросы</t>
  </si>
  <si>
    <t>13</t>
  </si>
  <si>
    <t>Обеспечение проведения выборов и референдумов</t>
  </si>
  <si>
    <t>07</t>
  </si>
  <si>
    <t>Проведение референдумов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</si>
  <si>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</si>
  <si>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</si>
  <si>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</si>
  <si>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</si>
  <si>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</si>
  <si>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</si>
  <si>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</si>
  <si>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</si>
  <si>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</si>
  <si>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</si>
  <si>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</si>
  <si>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</si>
  <si>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</si>
  <si>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</si>
  <si>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</si>
  <si>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</si>
  <si>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</si>
  <si>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</si>
  <si>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</si>
  <si>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</si>
  <si>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Социальная политика</t>
  </si>
  <si>
    <t>00</t>
  </si>
  <si>
    <t>Пенсионное обеспечение</t>
  </si>
  <si>
    <t>Социальное обеспечение населения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</si>
  <si>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</si>
  <si>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</si>
  <si>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</si>
  <si>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Итого расходов</t>
  </si>
  <si>
    <t>Приложение 6</t>
  </si>
  <si>
    <t>Вед.</t>
  </si>
  <si>
    <t xml:space="preserve">Целевая статья </t>
  </si>
  <si>
    <t>Вид расходов</t>
  </si>
  <si>
    <t>2013 год сумма (тыс. руб.)</t>
  </si>
  <si>
    <t>Сельское поселение Девятинское</t>
  </si>
  <si>
    <t>Глава местной администрации</t>
  </si>
  <si>
    <t>0020300</t>
  </si>
  <si>
    <t>Расходы на выплаты персоналу муниципальных органов</t>
  </si>
  <si>
    <t>Руководство и управление в сфере установленных функций</t>
  </si>
  <si>
    <t>0020000</t>
  </si>
  <si>
    <t>Центральный аппарат</t>
  </si>
  <si>
    <t>0020400</t>
  </si>
  <si>
    <t>240</t>
  </si>
  <si>
    <t>0200300</t>
  </si>
  <si>
    <t>Составление протоколов и рассмотрение дел об административных правоотношениях</t>
  </si>
  <si>
    <t>5251300</t>
  </si>
  <si>
    <t>Выполнение функций органами местного самоуправления</t>
  </si>
  <si>
    <t>0920300</t>
  </si>
  <si>
    <t>Резервные фонды местных администраций</t>
  </si>
  <si>
    <t>0700500</t>
  </si>
  <si>
    <t>870</t>
  </si>
  <si>
    <t>Обеспечение визитов делегаций высших должностных органов за границу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</si>
  <si>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</si>
  <si>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</si>
  <si>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</si>
  <si>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Мероприятия по проведению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</si>
  <si>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</si>
  <si>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</si>
  <si>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</si>
  <si>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</si>
  <si>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2470000</t>
  </si>
  <si>
    <t>Обеспечение деятельности подведомственных учреждений</t>
  </si>
  <si>
    <t>2479900</t>
  </si>
  <si>
    <t>Содержание дорог общего пользования</t>
  </si>
  <si>
    <t>3150203</t>
  </si>
  <si>
    <t>Поддержка жилищного хозяйства</t>
  </si>
  <si>
    <t>3500000</t>
  </si>
  <si>
    <t>Мероприятия в области жилищного хозяйства</t>
  </si>
  <si>
    <t>3500200</t>
  </si>
  <si>
    <t>Подготовка объектов теплоэнергетики к работе в осенне-зимний период</t>
  </si>
  <si>
    <t>3700000</t>
  </si>
  <si>
    <t>023</t>
  </si>
  <si>
    <t>500</t>
  </si>
  <si>
    <t>Поддержка коммунального хозяйства</t>
  </si>
  <si>
    <t>7950000</t>
  </si>
  <si>
    <t>Целевые программы муниципальных образований</t>
  </si>
  <si>
    <t>Уличное освещение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</si>
  <si>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</si>
  <si>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</si>
  <si>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</si>
  <si>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</si>
  <si>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</si>
  <si>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</si>
  <si>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 округов  и поселений</t>
  </si>
  <si>
    <t>6000500</t>
  </si>
  <si>
    <t>Организационно-воспитательная работа с молодежью</t>
  </si>
  <si>
    <t>4310000</t>
  </si>
  <si>
    <t>Проведение мероприятий для детей  и молодежи</t>
  </si>
  <si>
    <t>4310100</t>
  </si>
  <si>
    <t>Доплаты к пенсиям, дополнительное пенсионное обеспечении</t>
  </si>
  <si>
    <t>4910000</t>
  </si>
  <si>
    <t>Доплаты к пенсиям государственных служащих РФ и муниципальных служащих</t>
  </si>
  <si>
    <t>4910100</t>
  </si>
  <si>
    <t>360</t>
  </si>
  <si>
    <t>Учреждения культуры и мероприятия в сфере культуры и кинематографии</t>
  </si>
  <si>
    <t>440 00 00</t>
  </si>
  <si>
    <t>Обеспечение деятельности подведомственных учреждений (решение Совета сельского поселения Девятинское № 75 от 22.09.2010 года "О предоставлении мер социальной поддержки в форме ежемесячных денежных компенсаций")</t>
  </si>
  <si>
    <t xml:space="preserve">10 </t>
  </si>
  <si>
    <t>440 99 00</t>
  </si>
  <si>
    <t xml:space="preserve">Обеспечение публичных нормативных обязательств поселений </t>
  </si>
  <si>
    <t>555 00 00</t>
  </si>
  <si>
    <t>555 02 00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</si>
  <si>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</si>
  <si>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5203700</t>
  </si>
  <si>
    <t>Иные межбюджетные трансферты</t>
  </si>
  <si>
    <t>540</t>
  </si>
  <si>
    <t>Казенное учреждение досуга и культуры сельского поселения Девятинское"Центр досуга и культуры"</t>
  </si>
  <si>
    <t xml:space="preserve">Дворцы и дома культуры, другие учреждения культуры </t>
  </si>
  <si>
    <t>4400000</t>
  </si>
  <si>
    <t>4409900</t>
  </si>
  <si>
    <t>Содержание казенных учреждений</t>
  </si>
  <si>
    <t>Публичные нормативные социальные выплаты гражданам</t>
  </si>
  <si>
    <t>310</t>
  </si>
  <si>
    <t>Комплектование книжных фондов библиотек муниципальных образованиях</t>
  </si>
  <si>
    <t>4400200</t>
  </si>
  <si>
    <t>Казенное учреждение физической культуры и спорта сельского поселения Девятинское                                   "Физическоая культура и спорт"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</si>
  <si>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</si>
  <si>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</si>
  <si>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</si>
  <si>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</si>
  <si>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Совет сельского поселения</t>
  </si>
  <si>
    <t>Обеспечение пожарной безопасности</t>
  </si>
  <si>
    <t>Источники внутреннего финансирования дефицита бюджета поселения                  на 2013 год</t>
  </si>
  <si>
    <t>Наименование кода группы, подгруппы, статьи, подстатьи, элемента, вида источников финансирования дефицита бюджета</t>
  </si>
  <si>
    <t>Сумма (тыс. руб.)</t>
  </si>
  <si>
    <t>835 01 05 00 00 00 0000 000</t>
  </si>
  <si>
    <t>Изменение остатков средств на счетах по учету средств</t>
  </si>
  <si>
    <t>835 01 05 00 00 00 0000 600</t>
  </si>
  <si>
    <t>Уменьшение остатков средств бюджетов</t>
  </si>
  <si>
    <t>835 01 05 02 00 00 0000 600</t>
  </si>
  <si>
    <t>835 01 05 02 01 00 0000 600</t>
  </si>
  <si>
    <t>835 01 05 02 01 10 0000 610</t>
  </si>
  <si>
    <t>121</t>
  </si>
  <si>
    <t>122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</si>
  <si>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</si>
  <si>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</si>
  <si>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</si>
  <si>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</si>
  <si>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</si>
  <si>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</si>
  <si>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</si>
  <si>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</si>
  <si>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</si>
  <si>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Прочая закупка товаров, работ и услуг для муниципальных нужд</t>
  </si>
  <si>
    <t>111</t>
  </si>
  <si>
    <t>112</t>
  </si>
  <si>
    <t xml:space="preserve">Распределение бюджетных ассигнований по разделам, подразделам, целевым статьям и видам расходов в ведомственной структуре расходов бюджета поселения на 2013 год 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</si>
  <si>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</si>
  <si>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</si>
  <si>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</si>
  <si>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</si>
  <si>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</si>
  <si>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поступающие в порядке возмещения расходов, понесенных в связи с эксплуатацией  имущества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</si>
  <si>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</si>
  <si>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поселений (за исключением имущества 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</si>
  <si>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243</t>
  </si>
  <si>
    <t>Закупка товаров, работ, услуг в целях капитального ремонта муниципального имущества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</si>
  <si>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</si>
  <si>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</si>
  <si>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</si>
  <si>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850</t>
  </si>
  <si>
    <t>Уплата налогов, сборов и иных платежей</t>
  </si>
  <si>
    <t>5550200</t>
  </si>
  <si>
    <t xml:space="preserve">Публичные нормативные социальные выплаты гражданам </t>
  </si>
  <si>
    <t>110</t>
  </si>
  <si>
    <t>Расходы на выплату персоналу казенных учреждений</t>
  </si>
  <si>
    <t xml:space="preserve">Нормативы отчислений от налоговых и неналоговых доходов в бюджет поселения на 2013 год и плановый период 2014 и 2015 годов </t>
  </si>
  <si>
    <t>Код бюджетной классификации</t>
  </si>
  <si>
    <t>Наименование доходов</t>
  </si>
  <si>
    <t>Норматив отчислений, %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</si>
  <si>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совершении нотариальных действий</t>
  </si>
  <si>
    <t>В части доходов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</si>
  <si>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бюджетов поселений</t>
  </si>
  <si>
    <t>1 11 03050 10 0000 120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</si>
  <si>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</si>
  <si>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</si>
  <si>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</si>
  <si>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</si>
  <si>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</si>
  <si>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</si>
  <si>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</si>
  <si>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</si>
  <si>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 xml:space="preserve">В части доходов от оказания платных услуг и компенсаций затрат государства </t>
  </si>
  <si>
    <t>Прочие доходы от оказания платных услуг(работ)</t>
  </si>
  <si>
    <t>В части доходов от продажи материальных и нематериальных активов</t>
  </si>
  <si>
    <t>1 14 02032 10 0000 410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</si>
  <si>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</t>
  </si>
  <si>
    <t>1 1406014 10 0000 430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</si>
  <si>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</si>
  <si>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1 1404050 10 0000 420</t>
  </si>
  <si>
    <t>Доходы от продажи нематериальных активов, находящихся в собственности поселений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</si>
  <si>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</si>
  <si>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</si>
  <si>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</si>
  <si>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1 14 06026 10 0000 420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</si>
  <si>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</si>
  <si>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1 1401050 10 0000 410</t>
  </si>
  <si>
    <t>1 15 02050 10 0000 140</t>
  </si>
  <si>
    <t>Платежи, взимаемые организациями поселений за выполнение определенных функций</t>
  </si>
  <si>
    <t>В части прочих неналоговых доходов</t>
  </si>
  <si>
    <t>1 17 05050 10 0000 180</t>
  </si>
  <si>
    <t>Прочие неналоговые доходы бюджетов поселений</t>
  </si>
  <si>
    <t>В части доходов бюджетов от бюджетной системы РФ от возврата остатков субсидий и субвенций прошлых лет</t>
  </si>
  <si>
    <t>1 18 05010 10 0000 180</t>
  </si>
  <si>
    <t>Доходы бюджетов поселений от возврата остатков  субсидий и субвенций   прошлых лет не бюджетными организациями</t>
  </si>
  <si>
    <t>1 18 05020 10 0000 151</t>
  </si>
  <si>
    <t>Доходы бюджетов поселений от возврата остатков субсидий и субвенций прошлых лет из бюджетов государственных внебюджетных фондов</t>
  </si>
  <si>
    <t>1 18 05030 10 0000 151</t>
  </si>
  <si>
    <t>Доходы бюджетов поселений от возврата остатков субсидий и  субвенций прошлых  лет  из бюджетов поселений</t>
  </si>
  <si>
    <t>Приложение 1</t>
  </si>
  <si>
    <t>Объем  доходов бюджета поселения на 2013 год, формируемый за счет налоговых и неналоговых доходов, а также безвозмездных поступлений</t>
  </si>
  <si>
    <t xml:space="preserve">Код бюджетной классификации </t>
  </si>
  <si>
    <t>Наименование дохода</t>
  </si>
  <si>
    <t>Сумма          (тыс. руб.)</t>
  </si>
  <si>
    <t xml:space="preserve"> 10000000 00 0000 000</t>
  </si>
  <si>
    <t>Налоговые и неналоговые доходы</t>
  </si>
  <si>
    <t xml:space="preserve"> 20000000 00 0000 000</t>
  </si>
  <si>
    <t xml:space="preserve">Безвозмездные поступления </t>
  </si>
  <si>
    <t xml:space="preserve"> 20200000 00 0000 000</t>
  </si>
  <si>
    <t>Безвозмездные поступления от других бюджетов бюджетной системы Российской Федерации</t>
  </si>
  <si>
    <t xml:space="preserve"> 20201000 00 0000 151</t>
  </si>
  <si>
    <t>Дотации бюджетам субъектов Российской Федерации и муниципальных образований</t>
  </si>
  <si>
    <t xml:space="preserve"> 20201001 10 0000 151</t>
  </si>
  <si>
    <t xml:space="preserve">Дотаций бюджетам поселений на выравнивание бюджетной обеспеченности из регионального фонда финансовой поддержки поселений    </t>
  </si>
  <si>
    <t xml:space="preserve"> 20203000 00 0000 151</t>
  </si>
  <si>
    <t>Субвенции бюджетам субъектов Российской Федерации и муниципальных образований</t>
  </si>
  <si>
    <t xml:space="preserve"> 20203015 10 0000 151</t>
  </si>
  <si>
    <t>Субвенций на осуществление полномочий по первичному воинскому учету на территориях, где отсутствуют военные комиссариаты</t>
  </si>
  <si>
    <t xml:space="preserve"> 20203024 10 0000 151</t>
  </si>
  <si>
    <t xml:space="preserve">Субвенций органам местного самоуправления муниципальных районов, городских округов,  городских и сельских  поселений на осуществление отдельных государственных полномочий по  составлению протоколов и рассмотрению дел об административных правонарушениях   </t>
  </si>
  <si>
    <t>20204000  00 0000 151</t>
  </si>
  <si>
    <t>Иные межбюджетные  трансферты</t>
  </si>
  <si>
    <t xml:space="preserve"> 20202068 10 0000 151</t>
  </si>
  <si>
    <t xml:space="preserve">Субсидий бюджетам поселений области на комплектование книжных фондов библиотек муниципальных образований </t>
  </si>
  <si>
    <t xml:space="preserve"> 20202000 00 0000 000</t>
  </si>
  <si>
    <t xml:space="preserve">Субсидий бюджетам городских округов и поселений на организацию ритуальных услуг и содержание мест захоронения участников (инвалидов)  Великой Отечественной войны 1941-1945 годов </t>
  </si>
  <si>
    <t xml:space="preserve"> 20202077 00 0000 000</t>
  </si>
  <si>
    <t>Субсидий бюджетам муниципальных образований на разработку документов территориального планирования в рамках реализации долгосрочной целевой программы "Доступное жилье в Вологодской области на 2009-2010 годы"</t>
  </si>
  <si>
    <t>20204025 10 0000 151</t>
  </si>
  <si>
    <t>20204014 10 0000 151</t>
  </si>
  <si>
    <t>Межбюджетный трансферт , передаваемый бюджетам поселений из бюджетов муниципальных районов на осуществление части полномочий по решению вопросов местного значения</t>
  </si>
  <si>
    <t>Всего доходов</t>
  </si>
  <si>
    <t>Пенсии</t>
  </si>
  <si>
    <t>4900000</t>
  </si>
  <si>
    <t>313</t>
  </si>
  <si>
    <t>Пособия и компенсации по  публичным нормативным обязательствам</t>
  </si>
  <si>
    <t xml:space="preserve"> Публичные нормативные социальные выплаты гражданам </t>
  </si>
  <si>
    <t>к решению Совета сельского поселения Девятинское</t>
  </si>
  <si>
    <t>"О бюджете поселения на 2013 год и плановый период 2014 и 2015 гг."</t>
  </si>
  <si>
    <t>Приложение 2</t>
  </si>
  <si>
    <t>Приложение 4</t>
  </si>
  <si>
    <t>Приложение 5</t>
  </si>
  <si>
    <t>Уменьшение прочих остатков средств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</si>
  <si>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</si>
  <si>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</si>
  <si>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2 07 05030 10 0000 180</t>
  </si>
  <si>
    <t xml:space="preserve">Прочие безвозмездные поступления в бюджеты поселений 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</si>
  <si>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</si>
  <si>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от 03.07.2013 № 273</t>
  </si>
  <si>
    <t>"Приложение 1</t>
  </si>
  <si>
    <t>от 03.07.2013  № 273</t>
  </si>
  <si>
    <t>"Приложение 2</t>
  </si>
  <si>
    <t>"Приложение 14</t>
  </si>
  <si>
    <t>"Приложение 6</t>
  </si>
  <si>
    <t xml:space="preserve">"Приложение 5  </t>
  </si>
  <si>
    <t>"Приложение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</si>
</sst>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_ ;[Red]\-#,##0.0\ "/>
    <numFmt numFmtId="170" formatCode="0.000"/>
    <numFmt numFmtId="171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18" xfId="0" applyFont="1" applyBorder="1" applyAlignment="1">
      <alignment horizontal="center" wrapText="1"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/>
    </xf>
    <xf numFmtId="0" fontId="7" fillId="0" borderId="2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18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8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168" fontId="7" fillId="0" borderId="17" xfId="0" applyNumberFormat="1" applyFont="1" applyFill="1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8" fontId="2" fillId="0" borderId="17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vertical="distributed" wrapText="1"/>
    </xf>
    <xf numFmtId="0" fontId="2" fillId="0" borderId="13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2" fontId="7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justify" vertical="justify"/>
    </xf>
    <xf numFmtId="0" fontId="7" fillId="0" borderId="22" xfId="0" applyFont="1" applyBorder="1" applyAlignment="1">
      <alignment horizontal="justify" vertical="justify"/>
    </xf>
    <xf numFmtId="0" fontId="7" fillId="0" borderId="18" xfId="0" applyFont="1" applyBorder="1" applyAlignment="1">
      <alignment horizontal="justify" vertical="justify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justify" vertical="top" wrapText="1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2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7" fillId="0" borderId="2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justify" vertical="justify" wrapText="1"/>
    </xf>
    <xf numFmtId="0" fontId="0" fillId="0" borderId="22" xfId="0" applyFont="1" applyBorder="1" applyAlignment="1">
      <alignment horizontal="justify" vertical="justify" wrapText="1"/>
    </xf>
    <xf numFmtId="0" fontId="0" fillId="0" borderId="18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  <xf numFmtId="0" fontId="2" fillId="0" borderId="18" xfId="0" applyFont="1" applyBorder="1" applyAlignment="1">
      <alignment horizontal="left" vertical="distributed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">
      <selection activeCell="E9" sqref="E9:I9"/>
    </sheetView>
  </sheetViews>
  <sheetFormatPr defaultColWidth="9.00390625" defaultRowHeight="12.75"/>
  <cols>
    <col min="1" max="1" width="4.00390625" style="0" customWidth="1"/>
    <col min="2" max="2" width="5.375" style="0" customWidth="1"/>
    <col min="3" max="3" width="4.00390625" style="0" customWidth="1"/>
    <col min="4" max="4" width="4.875" style="0" customWidth="1"/>
    <col min="7" max="7" width="7.875" style="0" customWidth="1"/>
    <col min="9" max="9" width="19.125" style="0" customWidth="1"/>
    <col min="10" max="10" width="14.375" style="0" customWidth="1"/>
  </cols>
  <sheetData>
    <row r="1" spans="9:10" ht="12.75">
      <c r="I1" s="120" t="s">
        <v>298</v>
      </c>
      <c r="J1" s="120"/>
    </row>
    <row r="2" spans="6:10" ht="12.75">
      <c r="F2" s="120" t="s">
        <v>336</v>
      </c>
      <c r="G2" s="120"/>
      <c r="H2" s="120"/>
      <c r="I2" s="120"/>
      <c r="J2" s="120"/>
    </row>
    <row r="3" spans="6:10" ht="12.75">
      <c r="F3" s="120" t="s">
        <v>347</v>
      </c>
      <c r="G3" s="120"/>
      <c r="H3" s="120"/>
      <c r="I3" s="120"/>
      <c r="J3" s="120"/>
    </row>
    <row r="4" spans="8:10" ht="12.75">
      <c r="H4" s="120" t="s">
        <v>348</v>
      </c>
      <c r="I4" s="120"/>
      <c r="J4" s="120"/>
    </row>
    <row r="5" spans="8:9" ht="12.75">
      <c r="H5" s="84" t="s">
        <v>336</v>
      </c>
      <c r="I5" s="84"/>
    </row>
    <row r="6" spans="6:10" ht="12.75">
      <c r="F6" s="120" t="s">
        <v>337</v>
      </c>
      <c r="G6" s="120"/>
      <c r="H6" s="120"/>
      <c r="I6" s="120"/>
      <c r="J6" s="120"/>
    </row>
    <row r="8" spans="1:10" ht="36" customHeight="1">
      <c r="A8" s="112" t="s">
        <v>299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25.5">
      <c r="A9" s="113" t="s">
        <v>300</v>
      </c>
      <c r="B9" s="113"/>
      <c r="C9" s="113"/>
      <c r="D9" s="113"/>
      <c r="E9" s="113" t="s">
        <v>301</v>
      </c>
      <c r="F9" s="113"/>
      <c r="G9" s="113"/>
      <c r="H9" s="113"/>
      <c r="I9" s="113"/>
      <c r="J9" s="23" t="s">
        <v>302</v>
      </c>
    </row>
    <row r="10" spans="1:10" ht="12.75">
      <c r="A10" s="114">
        <v>1</v>
      </c>
      <c r="B10" s="115"/>
      <c r="C10" s="115"/>
      <c r="D10" s="116"/>
      <c r="E10" s="114">
        <v>2</v>
      </c>
      <c r="F10" s="115"/>
      <c r="G10" s="115"/>
      <c r="H10" s="115"/>
      <c r="I10" s="116"/>
      <c r="J10" s="23">
        <v>3</v>
      </c>
    </row>
    <row r="11" spans="1:10" ht="12.75">
      <c r="A11" s="90" t="s">
        <v>303</v>
      </c>
      <c r="B11" s="90"/>
      <c r="C11" s="90"/>
      <c r="D11" s="90"/>
      <c r="E11" s="108" t="s">
        <v>304</v>
      </c>
      <c r="F11" s="108"/>
      <c r="G11" s="108"/>
      <c r="H11" s="108"/>
      <c r="I11" s="108"/>
      <c r="J11" s="45">
        <f>16084-1051.4</f>
        <v>15032.6</v>
      </c>
    </row>
    <row r="12" spans="1:10" ht="12.75">
      <c r="A12" s="90" t="s">
        <v>305</v>
      </c>
      <c r="B12" s="90"/>
      <c r="C12" s="90"/>
      <c r="D12" s="90"/>
      <c r="E12" s="108" t="s">
        <v>306</v>
      </c>
      <c r="F12" s="108"/>
      <c r="G12" s="108"/>
      <c r="H12" s="108"/>
      <c r="I12" s="108"/>
      <c r="J12" s="26">
        <f>J13</f>
        <v>232.6</v>
      </c>
    </row>
    <row r="13" spans="1:10" ht="24" customHeight="1">
      <c r="A13" s="90" t="s">
        <v>307</v>
      </c>
      <c r="B13" s="90"/>
      <c r="C13" s="90"/>
      <c r="D13" s="90"/>
      <c r="E13" s="105" t="s">
        <v>308</v>
      </c>
      <c r="F13" s="106"/>
      <c r="G13" s="106"/>
      <c r="H13" s="106"/>
      <c r="I13" s="107"/>
      <c r="J13" s="27">
        <f>J14+J16+J19</f>
        <v>232.6</v>
      </c>
    </row>
    <row r="14" spans="1:10" ht="27" customHeight="1" hidden="1">
      <c r="A14" s="90" t="s">
        <v>309</v>
      </c>
      <c r="B14" s="90"/>
      <c r="C14" s="90"/>
      <c r="D14" s="90"/>
      <c r="E14" s="117" t="s">
        <v>310</v>
      </c>
      <c r="F14" s="118"/>
      <c r="G14" s="118"/>
      <c r="H14" s="118"/>
      <c r="I14" s="119"/>
      <c r="J14" s="27"/>
    </row>
    <row r="15" spans="1:10" ht="36" customHeight="1" hidden="1">
      <c r="A15" s="90" t="s">
        <v>311</v>
      </c>
      <c r="B15" s="90"/>
      <c r="C15" s="90"/>
      <c r="D15" s="90"/>
      <c r="E15" s="99" t="s">
        <v>312</v>
      </c>
      <c r="F15" s="100"/>
      <c r="G15" s="100"/>
      <c r="H15" s="100"/>
      <c r="I15" s="101"/>
      <c r="J15" s="27"/>
    </row>
    <row r="16" spans="1:10" ht="25.5" customHeight="1">
      <c r="A16" s="109" t="s">
        <v>313</v>
      </c>
      <c r="B16" s="103"/>
      <c r="C16" s="103"/>
      <c r="D16" s="104"/>
      <c r="E16" s="105" t="s">
        <v>314</v>
      </c>
      <c r="F16" s="110"/>
      <c r="G16" s="110"/>
      <c r="H16" s="110"/>
      <c r="I16" s="111"/>
      <c r="J16" s="27">
        <f>J17+J18</f>
        <v>175.1</v>
      </c>
    </row>
    <row r="17" spans="1:10" ht="38.25" customHeight="1">
      <c r="A17" s="90" t="s">
        <v>315</v>
      </c>
      <c r="B17" s="90"/>
      <c r="C17" s="90"/>
      <c r="D17" s="90"/>
      <c r="E17" s="99" t="s">
        <v>316</v>
      </c>
      <c r="F17" s="100"/>
      <c r="G17" s="100"/>
      <c r="H17" s="100"/>
      <c r="I17" s="101"/>
      <c r="J17" s="27">
        <v>174.7</v>
      </c>
    </row>
    <row r="18" spans="1:10" ht="63.75" customHeight="1">
      <c r="A18" s="90" t="s">
        <v>317</v>
      </c>
      <c r="B18" s="90"/>
      <c r="C18" s="90"/>
      <c r="D18" s="90"/>
      <c r="E18" s="91" t="s">
        <v>318</v>
      </c>
      <c r="F18" s="91"/>
      <c r="G18" s="91"/>
      <c r="H18" s="91"/>
      <c r="I18" s="91"/>
      <c r="J18" s="27">
        <v>0.4</v>
      </c>
    </row>
    <row r="19" spans="1:10" ht="23.25" customHeight="1">
      <c r="A19" s="102" t="s">
        <v>319</v>
      </c>
      <c r="B19" s="103"/>
      <c r="C19" s="103"/>
      <c r="D19" s="104"/>
      <c r="E19" s="105" t="s">
        <v>320</v>
      </c>
      <c r="F19" s="106"/>
      <c r="G19" s="106"/>
      <c r="H19" s="106"/>
      <c r="I19" s="107"/>
      <c r="J19" s="26">
        <f>J23+J24</f>
        <v>57.5</v>
      </c>
    </row>
    <row r="20" spans="1:10" ht="25.5" customHeight="1" hidden="1">
      <c r="A20" s="90" t="s">
        <v>321</v>
      </c>
      <c r="B20" s="90"/>
      <c r="C20" s="90"/>
      <c r="D20" s="90"/>
      <c r="E20" s="91" t="s">
        <v>322</v>
      </c>
      <c r="F20" s="91"/>
      <c r="G20" s="91"/>
      <c r="H20" s="91"/>
      <c r="I20" s="91"/>
      <c r="J20" s="27"/>
    </row>
    <row r="21" spans="1:10" ht="50.25" customHeight="1" hidden="1">
      <c r="A21" s="90" t="s">
        <v>323</v>
      </c>
      <c r="B21" s="90"/>
      <c r="C21" s="90"/>
      <c r="D21" s="90"/>
      <c r="E21" s="91" t="s">
        <v>324</v>
      </c>
      <c r="F21" s="91"/>
      <c r="G21" s="91"/>
      <c r="H21" s="91"/>
      <c r="I21" s="91"/>
      <c r="J21" s="27"/>
    </row>
    <row r="22" spans="1:10" ht="51" customHeight="1" hidden="1">
      <c r="A22" s="90" t="s">
        <v>325</v>
      </c>
      <c r="B22" s="90"/>
      <c r="C22" s="90"/>
      <c r="D22" s="90"/>
      <c r="E22" s="91" t="s">
        <v>326</v>
      </c>
      <c r="F22" s="91"/>
      <c r="G22" s="91"/>
      <c r="H22" s="91"/>
      <c r="I22" s="91"/>
      <c r="J22" s="27"/>
    </row>
    <row r="23" spans="1:10" ht="39" customHeight="1">
      <c r="A23" s="95" t="s">
        <v>327</v>
      </c>
      <c r="B23" s="90"/>
      <c r="C23" s="90"/>
      <c r="D23" s="90"/>
      <c r="E23" s="96" t="s">
        <v>48</v>
      </c>
      <c r="F23" s="97"/>
      <c r="G23" s="97"/>
      <c r="H23" s="97"/>
      <c r="I23" s="98"/>
      <c r="J23" s="27">
        <v>10</v>
      </c>
    </row>
    <row r="24" spans="1:10" ht="37.5" customHeight="1">
      <c r="A24" s="90" t="s">
        <v>328</v>
      </c>
      <c r="B24" s="90"/>
      <c r="C24" s="90"/>
      <c r="D24" s="90"/>
      <c r="E24" s="91" t="s">
        <v>329</v>
      </c>
      <c r="F24" s="91"/>
      <c r="G24" s="91"/>
      <c r="H24" s="91"/>
      <c r="I24" s="91"/>
      <c r="J24" s="27">
        <v>47.5</v>
      </c>
    </row>
    <row r="25" spans="1:10" ht="19.5" customHeight="1">
      <c r="A25" s="92" t="s">
        <v>330</v>
      </c>
      <c r="B25" s="93"/>
      <c r="C25" s="93"/>
      <c r="D25" s="93"/>
      <c r="E25" s="93"/>
      <c r="F25" s="93"/>
      <c r="G25" s="93"/>
      <c r="H25" s="93"/>
      <c r="I25" s="94"/>
      <c r="J25" s="45">
        <f>J11+J12</f>
        <v>15265.2</v>
      </c>
    </row>
    <row r="26" spans="1:10" ht="12.75">
      <c r="A26" s="88"/>
      <c r="B26" s="88"/>
      <c r="C26" s="88"/>
      <c r="D26" s="88"/>
      <c r="E26" s="89"/>
      <c r="F26" s="89"/>
      <c r="G26" s="89"/>
      <c r="H26" s="89"/>
      <c r="I26" s="89"/>
      <c r="J26" s="39"/>
    </row>
    <row r="27" spans="1:10" ht="12.75">
      <c r="A27" s="88"/>
      <c r="B27" s="88"/>
      <c r="C27" s="88"/>
      <c r="D27" s="88"/>
      <c r="E27" s="89"/>
      <c r="F27" s="89"/>
      <c r="G27" s="89"/>
      <c r="H27" s="89"/>
      <c r="I27" s="89"/>
      <c r="J27" s="39"/>
    </row>
    <row r="28" spans="1:10" ht="12.75">
      <c r="A28" s="88"/>
      <c r="B28" s="88"/>
      <c r="C28" s="88"/>
      <c r="D28" s="88"/>
      <c r="E28" s="89"/>
      <c r="F28" s="89"/>
      <c r="G28" s="89"/>
      <c r="H28" s="89"/>
      <c r="I28" s="89"/>
      <c r="J28" s="39"/>
    </row>
    <row r="29" spans="1:10" ht="12.75">
      <c r="A29" s="88"/>
      <c r="B29" s="88"/>
      <c r="C29" s="88"/>
      <c r="D29" s="88"/>
      <c r="E29" s="89"/>
      <c r="F29" s="89"/>
      <c r="G29" s="89"/>
      <c r="H29" s="89"/>
      <c r="I29" s="89"/>
      <c r="J29" s="39"/>
    </row>
    <row r="30" spans="1:10" ht="12.75">
      <c r="A30" s="88"/>
      <c r="B30" s="88"/>
      <c r="C30" s="88"/>
      <c r="D30" s="88"/>
      <c r="E30" s="88"/>
      <c r="F30" s="88"/>
      <c r="G30" s="88"/>
      <c r="H30" s="88"/>
      <c r="I30" s="88"/>
      <c r="J30" s="39"/>
    </row>
    <row r="31" spans="1:10" ht="12.75">
      <c r="A31" s="88"/>
      <c r="B31" s="88"/>
      <c r="C31" s="88"/>
      <c r="D31" s="88"/>
      <c r="E31" s="88"/>
      <c r="F31" s="88"/>
      <c r="G31" s="88"/>
      <c r="H31" s="88"/>
      <c r="I31" s="88"/>
      <c r="J31" s="39"/>
    </row>
    <row r="32" spans="1:10" ht="12.75">
      <c r="A32" s="88"/>
      <c r="B32" s="88"/>
      <c r="C32" s="88"/>
      <c r="D32" s="88"/>
      <c r="E32" s="88"/>
      <c r="F32" s="88"/>
      <c r="G32" s="88"/>
      <c r="H32" s="88"/>
      <c r="I32" s="88"/>
      <c r="J32" s="39"/>
    </row>
    <row r="33" spans="1:10" ht="12.75">
      <c r="A33" s="88"/>
      <c r="B33" s="88"/>
      <c r="C33" s="88"/>
      <c r="D33" s="88"/>
      <c r="E33" s="88"/>
      <c r="F33" s="88"/>
      <c r="G33" s="88"/>
      <c r="H33" s="88"/>
      <c r="I33" s="88"/>
      <c r="J33" s="39"/>
    </row>
    <row r="34" spans="1:10" ht="12.75">
      <c r="A34" s="88"/>
      <c r="B34" s="88"/>
      <c r="C34" s="88"/>
      <c r="D34" s="88"/>
      <c r="E34" s="88"/>
      <c r="F34" s="88"/>
      <c r="G34" s="88"/>
      <c r="H34" s="88"/>
      <c r="I34" s="88"/>
      <c r="J34" s="39"/>
    </row>
    <row r="35" spans="1:10" ht="12.75">
      <c r="A35" s="88"/>
      <c r="B35" s="88"/>
      <c r="C35" s="88"/>
      <c r="D35" s="88"/>
      <c r="E35" s="88"/>
      <c r="F35" s="88"/>
      <c r="G35" s="88"/>
      <c r="H35" s="88"/>
      <c r="I35" s="88"/>
      <c r="J35" s="39"/>
    </row>
    <row r="36" spans="1:10" ht="12.75">
      <c r="A36" s="88"/>
      <c r="B36" s="88"/>
      <c r="C36" s="88"/>
      <c r="D36" s="88"/>
      <c r="E36" s="88"/>
      <c r="F36" s="88"/>
      <c r="G36" s="88"/>
      <c r="H36" s="88"/>
      <c r="I36" s="88"/>
      <c r="J36" s="39"/>
    </row>
    <row r="37" spans="1:10" ht="12.75">
      <c r="A37" s="88"/>
      <c r="B37" s="88"/>
      <c r="C37" s="88"/>
      <c r="D37" s="88"/>
      <c r="E37" s="88"/>
      <c r="F37" s="88"/>
      <c r="G37" s="88"/>
      <c r="H37" s="88"/>
      <c r="I37" s="88"/>
      <c r="J37" s="39"/>
    </row>
    <row r="38" spans="1:10" ht="12.75">
      <c r="A38" s="88"/>
      <c r="B38" s="88"/>
      <c r="C38" s="88"/>
      <c r="D38" s="88"/>
      <c r="E38" s="88"/>
      <c r="F38" s="88"/>
      <c r="G38" s="88"/>
      <c r="H38" s="88"/>
      <c r="I38" s="88"/>
      <c r="J38" s="39"/>
    </row>
    <row r="39" spans="1:10" ht="12.75">
      <c r="A39" s="88"/>
      <c r="B39" s="88"/>
      <c r="C39" s="88"/>
      <c r="D39" s="88"/>
      <c r="E39" s="88"/>
      <c r="F39" s="88"/>
      <c r="G39" s="88"/>
      <c r="H39" s="88"/>
      <c r="I39" s="88"/>
      <c r="J39" s="39"/>
    </row>
    <row r="40" spans="1:10" ht="12.75">
      <c r="A40" s="88"/>
      <c r="B40" s="88"/>
      <c r="C40" s="88"/>
      <c r="D40" s="88"/>
      <c r="E40" s="88"/>
      <c r="F40" s="88"/>
      <c r="G40" s="88"/>
      <c r="H40" s="88"/>
      <c r="I40" s="88"/>
      <c r="J40" s="39"/>
    </row>
    <row r="41" spans="1:10" ht="12.75">
      <c r="A41" s="88"/>
      <c r="B41" s="88"/>
      <c r="C41" s="88"/>
      <c r="D41" s="88"/>
      <c r="E41" s="88"/>
      <c r="F41" s="88"/>
      <c r="G41" s="88"/>
      <c r="H41" s="88"/>
      <c r="I41" s="88"/>
      <c r="J41" s="39"/>
    </row>
    <row r="42" spans="1:10" ht="12.75">
      <c r="A42" s="88"/>
      <c r="B42" s="88"/>
      <c r="C42" s="88"/>
      <c r="D42" s="88"/>
      <c r="E42" s="88"/>
      <c r="F42" s="88"/>
      <c r="G42" s="88"/>
      <c r="H42" s="88"/>
      <c r="I42" s="88"/>
      <c r="J42" s="39"/>
    </row>
    <row r="43" spans="1:10" ht="12.75">
      <c r="A43" s="88"/>
      <c r="B43" s="88"/>
      <c r="C43" s="88"/>
      <c r="D43" s="88"/>
      <c r="E43" s="88"/>
      <c r="F43" s="88"/>
      <c r="G43" s="88"/>
      <c r="H43" s="88"/>
      <c r="I43" s="88"/>
      <c r="J43" s="39"/>
    </row>
    <row r="44" spans="1:10" ht="12.75">
      <c r="A44" s="88"/>
      <c r="B44" s="88"/>
      <c r="C44" s="88"/>
      <c r="D44" s="88"/>
      <c r="E44" s="88"/>
      <c r="F44" s="88"/>
      <c r="G44" s="88"/>
      <c r="H44" s="88"/>
      <c r="I44" s="88"/>
      <c r="J44" s="39"/>
    </row>
    <row r="45" spans="1:10" ht="12.75">
      <c r="A45" s="88"/>
      <c r="B45" s="88"/>
      <c r="C45" s="88"/>
      <c r="D45" s="88"/>
      <c r="E45" s="88"/>
      <c r="F45" s="88"/>
      <c r="G45" s="88"/>
      <c r="H45" s="88"/>
      <c r="I45" s="88"/>
      <c r="J45" s="39"/>
    </row>
    <row r="46" spans="1:10" ht="12.75">
      <c r="A46" s="88"/>
      <c r="B46" s="88"/>
      <c r="C46" s="88"/>
      <c r="D46" s="88"/>
      <c r="E46" s="88"/>
      <c r="F46" s="88"/>
      <c r="G46" s="88"/>
      <c r="H46" s="88"/>
      <c r="I46" s="88"/>
      <c r="J46" s="39"/>
    </row>
    <row r="47" spans="1:10" ht="12.75">
      <c r="A47" s="88"/>
      <c r="B47" s="88"/>
      <c r="C47" s="88"/>
      <c r="D47" s="88"/>
      <c r="E47" s="88"/>
      <c r="F47" s="88"/>
      <c r="G47" s="88"/>
      <c r="H47" s="88"/>
      <c r="I47" s="88"/>
      <c r="J47" s="39"/>
    </row>
    <row r="48" spans="1:10" ht="12.75">
      <c r="A48" s="88"/>
      <c r="B48" s="88"/>
      <c r="C48" s="88"/>
      <c r="D48" s="88"/>
      <c r="E48" s="88"/>
      <c r="F48" s="88"/>
      <c r="G48" s="88"/>
      <c r="H48" s="88"/>
      <c r="I48" s="88"/>
      <c r="J48" s="39"/>
    </row>
    <row r="49" spans="1:10" ht="12.75">
      <c r="A49" s="88"/>
      <c r="B49" s="88"/>
      <c r="C49" s="88"/>
      <c r="D49" s="88"/>
      <c r="E49" s="88"/>
      <c r="F49" s="88"/>
      <c r="G49" s="88"/>
      <c r="H49" s="88"/>
      <c r="I49" s="88"/>
      <c r="J49" s="39"/>
    </row>
  </sheetData>
  <sheetProtection/>
  <mergeCells count="87">
    <mergeCell ref="I1:J1"/>
    <mergeCell ref="F6:J6"/>
    <mergeCell ref="F2:J2"/>
    <mergeCell ref="F3:J3"/>
    <mergeCell ref="H4:J4"/>
    <mergeCell ref="E16:I16"/>
    <mergeCell ref="A8:J8"/>
    <mergeCell ref="E9:I9"/>
    <mergeCell ref="A9:D9"/>
    <mergeCell ref="A11:D11"/>
    <mergeCell ref="E11:I11"/>
    <mergeCell ref="A10:D10"/>
    <mergeCell ref="E10:I10"/>
    <mergeCell ref="E14:I14"/>
    <mergeCell ref="A12:D12"/>
    <mergeCell ref="E12:I12"/>
    <mergeCell ref="A13:D13"/>
    <mergeCell ref="E13:I13"/>
    <mergeCell ref="A14:D14"/>
    <mergeCell ref="E15:I15"/>
    <mergeCell ref="E17:I17"/>
    <mergeCell ref="A18:D18"/>
    <mergeCell ref="E18:I18"/>
    <mergeCell ref="A20:D20"/>
    <mergeCell ref="E20:I20"/>
    <mergeCell ref="A15:D15"/>
    <mergeCell ref="A19:D19"/>
    <mergeCell ref="E19:I19"/>
    <mergeCell ref="A17:D17"/>
    <mergeCell ref="A16:D16"/>
    <mergeCell ref="A24:D24"/>
    <mergeCell ref="E24:I24"/>
    <mergeCell ref="A25:I25"/>
    <mergeCell ref="A21:D21"/>
    <mergeCell ref="E21:I21"/>
    <mergeCell ref="A22:D22"/>
    <mergeCell ref="E22:I22"/>
    <mergeCell ref="A23:D23"/>
    <mergeCell ref="E23:I23"/>
    <mergeCell ref="A28:D28"/>
    <mergeCell ref="E28:I28"/>
    <mergeCell ref="A29:D29"/>
    <mergeCell ref="E29:I29"/>
    <mergeCell ref="A26:D26"/>
    <mergeCell ref="E26:I26"/>
    <mergeCell ref="A27:D27"/>
    <mergeCell ref="E27:I27"/>
    <mergeCell ref="A32:D32"/>
    <mergeCell ref="E32:I32"/>
    <mergeCell ref="A33:D33"/>
    <mergeCell ref="E33:I33"/>
    <mergeCell ref="A30:D30"/>
    <mergeCell ref="E30:I30"/>
    <mergeCell ref="A31:D31"/>
    <mergeCell ref="E31:I31"/>
    <mergeCell ref="A36:D36"/>
    <mergeCell ref="E36:I36"/>
    <mergeCell ref="A37:D37"/>
    <mergeCell ref="E37:I37"/>
    <mergeCell ref="A34:D34"/>
    <mergeCell ref="E34:I34"/>
    <mergeCell ref="A35:D35"/>
    <mergeCell ref="E35:I35"/>
    <mergeCell ref="A40:D40"/>
    <mergeCell ref="E40:I40"/>
    <mergeCell ref="A41:D41"/>
    <mergeCell ref="E41:I41"/>
    <mergeCell ref="A38:D38"/>
    <mergeCell ref="E38:I38"/>
    <mergeCell ref="A39:D39"/>
    <mergeCell ref="E39:I39"/>
    <mergeCell ref="A44:D44"/>
    <mergeCell ref="E44:I44"/>
    <mergeCell ref="A45:D45"/>
    <mergeCell ref="E45:I45"/>
    <mergeCell ref="A42:D42"/>
    <mergeCell ref="E42:I42"/>
    <mergeCell ref="A43:D43"/>
    <mergeCell ref="E43:I43"/>
    <mergeCell ref="A48:D48"/>
    <mergeCell ref="E48:I48"/>
    <mergeCell ref="A49:D49"/>
    <mergeCell ref="E49:I49"/>
    <mergeCell ref="A46:D46"/>
    <mergeCell ref="E46:I46"/>
    <mergeCell ref="A47:D47"/>
    <mergeCell ref="E47:I4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47">
      <selection activeCell="B6" sqref="B6:C6"/>
    </sheetView>
  </sheetViews>
  <sheetFormatPr defaultColWidth="9.00390625" defaultRowHeight="12.75"/>
  <cols>
    <col min="1" max="1" width="23.375" style="0" customWidth="1"/>
    <col min="2" max="2" width="56.75390625" style="0" customWidth="1"/>
    <col min="3" max="3" width="11.75390625" style="0" customWidth="1"/>
  </cols>
  <sheetData>
    <row r="2" spans="2:6" ht="12.75">
      <c r="B2" s="120" t="s">
        <v>338</v>
      </c>
      <c r="C2" s="120"/>
      <c r="D2" s="84"/>
      <c r="E2" s="84"/>
      <c r="F2" s="84"/>
    </row>
    <row r="3" spans="2:6" ht="12.75">
      <c r="B3" s="120" t="s">
        <v>336</v>
      </c>
      <c r="C3" s="120"/>
      <c r="D3" s="84"/>
      <c r="E3" s="84"/>
      <c r="F3" s="84"/>
    </row>
    <row r="4" spans="2:6" ht="12.75">
      <c r="B4" s="120" t="s">
        <v>349</v>
      </c>
      <c r="C4" s="120"/>
      <c r="D4" s="84"/>
      <c r="E4" s="84"/>
      <c r="F4" s="84"/>
    </row>
    <row r="5" spans="2:4" ht="15.75" customHeight="1">
      <c r="B5" s="120" t="s">
        <v>350</v>
      </c>
      <c r="C5" s="120"/>
      <c r="D5" s="84"/>
    </row>
    <row r="6" spans="2:3" ht="12.75">
      <c r="B6" s="120" t="s">
        <v>336</v>
      </c>
      <c r="C6" s="120"/>
    </row>
    <row r="7" spans="2:3" ht="12.75">
      <c r="B7" s="120" t="s">
        <v>337</v>
      </c>
      <c r="C7" s="120"/>
    </row>
    <row r="9" spans="1:3" ht="30.75" customHeight="1">
      <c r="A9" s="126" t="s">
        <v>255</v>
      </c>
      <c r="B9" s="127"/>
      <c r="C9" s="127"/>
    </row>
    <row r="11" spans="1:3" ht="12.75" customHeight="1">
      <c r="A11" s="123" t="s">
        <v>256</v>
      </c>
      <c r="B11" s="123" t="s">
        <v>257</v>
      </c>
      <c r="C11" s="113" t="s">
        <v>258</v>
      </c>
    </row>
    <row r="12" spans="1:3" ht="27" customHeight="1">
      <c r="A12" s="125"/>
      <c r="B12" s="124"/>
      <c r="C12" s="113"/>
    </row>
    <row r="13" spans="1:3" ht="14.25" customHeight="1">
      <c r="A13" s="23">
        <v>1</v>
      </c>
      <c r="B13" s="23">
        <v>2</v>
      </c>
      <c r="C13" s="23">
        <v>3</v>
      </c>
    </row>
    <row r="14" spans="1:3" ht="26.25" customHeight="1">
      <c r="A14" s="71" t="s">
        <v>7</v>
      </c>
      <c r="B14" s="121" t="s">
        <v>259</v>
      </c>
      <c r="C14" s="121">
        <v>100</v>
      </c>
    </row>
    <row r="15" spans="1:3" ht="26.25" customHeight="1">
      <c r="A15" s="71" t="s">
        <v>9</v>
      </c>
      <c r="B15" s="122"/>
      <c r="C15" s="122"/>
    </row>
    <row r="16" spans="1:3" ht="30" customHeight="1">
      <c r="A16" s="16"/>
      <c r="B16" s="75" t="s">
        <v>260</v>
      </c>
      <c r="C16" s="16"/>
    </row>
    <row r="17" spans="1:3" ht="32.25" customHeight="1">
      <c r="A17" s="16" t="s">
        <v>12</v>
      </c>
      <c r="B17" s="5" t="s">
        <v>261</v>
      </c>
      <c r="C17" s="16">
        <v>100</v>
      </c>
    </row>
    <row r="18" spans="1:3" ht="42.75" customHeight="1">
      <c r="A18" s="16" t="s">
        <v>14</v>
      </c>
      <c r="B18" s="5" t="s">
        <v>15</v>
      </c>
      <c r="C18" s="16">
        <v>100</v>
      </c>
    </row>
    <row r="19" spans="1:3" ht="30" customHeight="1">
      <c r="A19" s="16" t="s">
        <v>262</v>
      </c>
      <c r="B19" s="5" t="s">
        <v>17</v>
      </c>
      <c r="C19" s="16">
        <v>100</v>
      </c>
    </row>
    <row r="20" spans="1:3" ht="80.25" customHeight="1">
      <c r="A20" s="16" t="s">
        <v>263</v>
      </c>
      <c r="B20" s="5" t="s">
        <v>264</v>
      </c>
      <c r="C20" s="16">
        <v>100</v>
      </c>
    </row>
    <row r="21" spans="1:3" ht="54" customHeight="1">
      <c r="A21" s="16" t="s">
        <v>18</v>
      </c>
      <c r="B21" s="5" t="s">
        <v>265</v>
      </c>
      <c r="C21" s="16">
        <v>100</v>
      </c>
    </row>
    <row r="22" spans="1:3" ht="43.5" customHeight="1">
      <c r="A22" s="16" t="s">
        <v>20</v>
      </c>
      <c r="B22" s="5" t="s">
        <v>266</v>
      </c>
      <c r="C22" s="16">
        <v>100</v>
      </c>
    </row>
    <row r="23" spans="1:3" ht="40.5" customHeight="1">
      <c r="A23" s="16" t="s">
        <v>267</v>
      </c>
      <c r="B23" s="5" t="s">
        <v>268</v>
      </c>
      <c r="C23" s="16">
        <v>100</v>
      </c>
    </row>
    <row r="24" spans="1:3" ht="30" customHeight="1">
      <c r="A24" s="16" t="s">
        <v>269</v>
      </c>
      <c r="B24" s="5" t="s">
        <v>270</v>
      </c>
      <c r="C24" s="16">
        <v>100</v>
      </c>
    </row>
    <row r="25" spans="1:3" ht="28.5" customHeight="1">
      <c r="A25" s="16"/>
      <c r="B25" s="76" t="s">
        <v>271</v>
      </c>
      <c r="C25" s="16"/>
    </row>
    <row r="26" spans="1:3" ht="28.5" customHeight="1">
      <c r="A26" s="16" t="s">
        <v>57</v>
      </c>
      <c r="B26" s="79" t="s">
        <v>241</v>
      </c>
      <c r="C26" s="16">
        <v>100</v>
      </c>
    </row>
    <row r="27" spans="1:3" ht="25.5" customHeight="1">
      <c r="A27" s="16" t="s">
        <v>25</v>
      </c>
      <c r="B27" s="77" t="s">
        <v>26</v>
      </c>
      <c r="C27" s="16">
        <v>100</v>
      </c>
    </row>
    <row r="28" spans="1:3" ht="15.75" customHeight="1" thickBot="1">
      <c r="A28" s="6" t="s">
        <v>27</v>
      </c>
      <c r="B28" s="80" t="s">
        <v>272</v>
      </c>
      <c r="C28" s="6">
        <v>100</v>
      </c>
    </row>
    <row r="29" spans="1:3" s="78" customFormat="1" ht="21.75" customHeight="1" thickBot="1">
      <c r="A29" s="20">
        <v>1</v>
      </c>
      <c r="B29" s="82">
        <v>2</v>
      </c>
      <c r="C29" s="83">
        <v>3</v>
      </c>
    </row>
    <row r="30" spans="1:3" ht="33.75" customHeight="1">
      <c r="A30" s="15"/>
      <c r="B30" s="81" t="s">
        <v>273</v>
      </c>
      <c r="C30" s="15"/>
    </row>
    <row r="31" spans="1:3" s="78" customFormat="1" ht="63.75" customHeight="1">
      <c r="A31" s="16" t="s">
        <v>274</v>
      </c>
      <c r="B31" s="5" t="s">
        <v>275</v>
      </c>
      <c r="C31" s="16">
        <v>100</v>
      </c>
    </row>
    <row r="32" spans="1:3" s="78" customFormat="1" ht="28.5" customHeight="1">
      <c r="A32" s="16" t="s">
        <v>276</v>
      </c>
      <c r="B32" s="72" t="s">
        <v>277</v>
      </c>
      <c r="C32" s="16">
        <v>100</v>
      </c>
    </row>
    <row r="33" spans="1:3" s="78" customFormat="1" ht="25.5" customHeight="1">
      <c r="A33" s="16" t="s">
        <v>278</v>
      </c>
      <c r="B33" s="72" t="s">
        <v>279</v>
      </c>
      <c r="C33" s="16">
        <v>100</v>
      </c>
    </row>
    <row r="34" spans="1:3" ht="67.5" customHeight="1" hidden="1">
      <c r="A34" s="16"/>
      <c r="B34" s="72"/>
      <c r="C34" s="16"/>
    </row>
    <row r="35" spans="1:3" ht="18.75" customHeight="1" hidden="1">
      <c r="A35" s="16"/>
      <c r="B35" s="5"/>
      <c r="C35" s="16"/>
    </row>
    <row r="36" spans="1:3" ht="69.75" customHeight="1" hidden="1">
      <c r="A36" s="16"/>
      <c r="B36" s="5"/>
      <c r="C36" s="16"/>
    </row>
    <row r="37" spans="1:3" ht="42" customHeight="1" hidden="1">
      <c r="A37" s="16"/>
      <c r="B37" s="5"/>
      <c r="C37" s="16"/>
    </row>
    <row r="38" spans="1:3" ht="44.25" customHeight="1">
      <c r="A38" s="16" t="s">
        <v>31</v>
      </c>
      <c r="B38" s="5" t="s">
        <v>280</v>
      </c>
      <c r="C38" s="16">
        <v>100</v>
      </c>
    </row>
    <row r="39" spans="1:3" ht="46.5" customHeight="1">
      <c r="A39" s="16" t="s">
        <v>281</v>
      </c>
      <c r="B39" s="5" t="s">
        <v>282</v>
      </c>
      <c r="C39" s="16">
        <v>100</v>
      </c>
    </row>
    <row r="40" spans="1:3" ht="61.5" customHeight="1">
      <c r="A40" s="16" t="s">
        <v>283</v>
      </c>
      <c r="B40" s="5" t="s">
        <v>284</v>
      </c>
      <c r="C40" s="16">
        <v>100</v>
      </c>
    </row>
    <row r="41" spans="1:3" ht="25.5" customHeight="1">
      <c r="A41" s="16" t="s">
        <v>285</v>
      </c>
      <c r="B41" s="5" t="s">
        <v>30</v>
      </c>
      <c r="C41" s="16">
        <v>100</v>
      </c>
    </row>
    <row r="42" spans="1:3" ht="27.75" customHeight="1">
      <c r="A42" s="16" t="s">
        <v>286</v>
      </c>
      <c r="B42" s="5" t="s">
        <v>287</v>
      </c>
      <c r="C42" s="16">
        <v>100</v>
      </c>
    </row>
    <row r="43" spans="1:3" ht="21.75" customHeight="1">
      <c r="A43" s="16"/>
      <c r="B43" s="75" t="s">
        <v>288</v>
      </c>
      <c r="C43" s="16"/>
    </row>
    <row r="44" spans="1:3" ht="19.5" customHeight="1">
      <c r="A44" s="16" t="s">
        <v>40</v>
      </c>
      <c r="B44" s="5" t="s">
        <v>41</v>
      </c>
      <c r="C44" s="16">
        <v>100</v>
      </c>
    </row>
    <row r="45" spans="1:3" ht="21.75" customHeight="1">
      <c r="A45" s="16" t="s">
        <v>289</v>
      </c>
      <c r="B45" s="5" t="s">
        <v>290</v>
      </c>
      <c r="C45" s="16">
        <v>100</v>
      </c>
    </row>
    <row r="46" spans="1:3" ht="29.25" customHeight="1">
      <c r="A46" s="16"/>
      <c r="B46" s="75" t="s">
        <v>291</v>
      </c>
      <c r="C46" s="16"/>
    </row>
    <row r="47" spans="1:3" ht="39" customHeight="1">
      <c r="A47" s="16" t="s">
        <v>292</v>
      </c>
      <c r="B47" s="5" t="s">
        <v>293</v>
      </c>
      <c r="C47" s="16">
        <v>100</v>
      </c>
    </row>
    <row r="48" spans="1:3" ht="31.5" customHeight="1">
      <c r="A48" s="16" t="s">
        <v>294</v>
      </c>
      <c r="B48" s="5" t="s">
        <v>295</v>
      </c>
      <c r="C48" s="16">
        <v>100</v>
      </c>
    </row>
    <row r="49" spans="1:3" ht="25.5">
      <c r="A49" s="16" t="s">
        <v>296</v>
      </c>
      <c r="B49" s="5" t="s">
        <v>297</v>
      </c>
      <c r="C49" s="16">
        <v>100</v>
      </c>
    </row>
  </sheetData>
  <sheetProtection/>
  <mergeCells count="12">
    <mergeCell ref="B2:C2"/>
    <mergeCell ref="B3:C3"/>
    <mergeCell ref="B5:C5"/>
    <mergeCell ref="B6:C6"/>
    <mergeCell ref="B4:C4"/>
    <mergeCell ref="B14:B15"/>
    <mergeCell ref="C14:C15"/>
    <mergeCell ref="B11:B12"/>
    <mergeCell ref="C11:C12"/>
    <mergeCell ref="B7:C7"/>
    <mergeCell ref="A11:A12"/>
    <mergeCell ref="A9:C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:G12"/>
    </sheetView>
  </sheetViews>
  <sheetFormatPr defaultColWidth="9.00390625" defaultRowHeight="12.75"/>
  <cols>
    <col min="1" max="1" width="21.75390625" style="0" customWidth="1"/>
    <col min="7" max="7" width="7.875" style="0" customWidth="1"/>
    <col min="8" max="8" width="12.125" style="0" customWidth="1"/>
  </cols>
  <sheetData>
    <row r="1" spans="2:8" ht="12.75">
      <c r="B1" s="86"/>
      <c r="C1" s="86"/>
      <c r="D1" s="120" t="s">
        <v>118</v>
      </c>
      <c r="E1" s="120"/>
      <c r="F1" s="120"/>
      <c r="G1" s="120"/>
      <c r="H1" s="120"/>
    </row>
    <row r="2" spans="2:8" ht="12.75">
      <c r="B2" s="86"/>
      <c r="C2" s="86"/>
      <c r="D2" s="120" t="s">
        <v>336</v>
      </c>
      <c r="E2" s="120"/>
      <c r="F2" s="120"/>
      <c r="G2" s="120"/>
      <c r="H2" s="120"/>
    </row>
    <row r="3" spans="2:8" ht="12.75">
      <c r="B3" s="86"/>
      <c r="C3" s="86"/>
      <c r="D3" s="120" t="s">
        <v>347</v>
      </c>
      <c r="E3" s="120"/>
      <c r="F3" s="120"/>
      <c r="G3" s="120"/>
      <c r="H3" s="120"/>
    </row>
    <row r="4" spans="2:8" ht="12.75">
      <c r="B4" s="86"/>
      <c r="C4" s="86"/>
      <c r="D4" s="120" t="s">
        <v>351</v>
      </c>
      <c r="E4" s="120"/>
      <c r="F4" s="120"/>
      <c r="G4" s="120"/>
      <c r="H4" s="120"/>
    </row>
    <row r="5" spans="2:8" ht="12.75">
      <c r="B5" s="86"/>
      <c r="C5" s="120" t="s">
        <v>336</v>
      </c>
      <c r="D5" s="120"/>
      <c r="E5" s="120"/>
      <c r="F5" s="120"/>
      <c r="G5" s="120"/>
      <c r="H5" s="120"/>
    </row>
    <row r="6" spans="2:8" ht="12.75">
      <c r="B6" s="120" t="s">
        <v>337</v>
      </c>
      <c r="C6" s="120"/>
      <c r="D6" s="120"/>
      <c r="E6" s="120"/>
      <c r="F6" s="120"/>
      <c r="G6" s="120"/>
      <c r="H6" s="120"/>
    </row>
    <row r="8" spans="1:8" ht="32.25" customHeight="1">
      <c r="A8" s="126" t="s">
        <v>211</v>
      </c>
      <c r="B8" s="126"/>
      <c r="C8" s="126"/>
      <c r="D8" s="126"/>
      <c r="E8" s="126"/>
      <c r="F8" s="131"/>
      <c r="G8" s="131"/>
      <c r="H8" s="131"/>
    </row>
    <row r="10" spans="1:8" ht="38.25">
      <c r="A10" s="63" t="s">
        <v>2</v>
      </c>
      <c r="B10" s="132" t="s">
        <v>212</v>
      </c>
      <c r="C10" s="133"/>
      <c r="D10" s="133"/>
      <c r="E10" s="133"/>
      <c r="F10" s="134"/>
      <c r="G10" s="134"/>
      <c r="H10" s="63" t="s">
        <v>213</v>
      </c>
    </row>
    <row r="11" spans="1:8" ht="12.75">
      <c r="A11" s="2">
        <v>1</v>
      </c>
      <c r="B11" s="135">
        <v>2</v>
      </c>
      <c r="C11" s="136"/>
      <c r="D11" s="136"/>
      <c r="E11" s="136"/>
      <c r="F11" s="134"/>
      <c r="G11" s="134"/>
      <c r="H11" s="64">
        <v>3</v>
      </c>
    </row>
    <row r="12" spans="1:8" ht="17.25" customHeight="1">
      <c r="A12" s="65" t="s">
        <v>214</v>
      </c>
      <c r="B12" s="137" t="s">
        <v>215</v>
      </c>
      <c r="C12" s="138"/>
      <c r="D12" s="138"/>
      <c r="E12" s="138"/>
      <c r="F12" s="134"/>
      <c r="G12" s="134"/>
      <c r="H12" s="27">
        <v>600</v>
      </c>
    </row>
    <row r="13" spans="1:8" ht="17.25" customHeight="1">
      <c r="A13" s="65" t="s">
        <v>216</v>
      </c>
      <c r="B13" s="128" t="s">
        <v>217</v>
      </c>
      <c r="C13" s="129"/>
      <c r="D13" s="129"/>
      <c r="E13" s="129"/>
      <c r="F13" s="129"/>
      <c r="G13" s="130"/>
      <c r="H13" s="27">
        <v>600</v>
      </c>
    </row>
    <row r="14" spans="1:8" ht="17.25" customHeight="1">
      <c r="A14" s="65" t="s">
        <v>218</v>
      </c>
      <c r="B14" s="128" t="s">
        <v>341</v>
      </c>
      <c r="C14" s="129"/>
      <c r="D14" s="129"/>
      <c r="E14" s="129"/>
      <c r="F14" s="129"/>
      <c r="G14" s="130"/>
      <c r="H14" s="27">
        <v>600</v>
      </c>
    </row>
    <row r="15" spans="1:8" ht="17.25" customHeight="1">
      <c r="A15" s="65" t="s">
        <v>219</v>
      </c>
      <c r="B15" s="128" t="s">
        <v>342</v>
      </c>
      <c r="C15" s="129"/>
      <c r="D15" s="129"/>
      <c r="E15" s="129"/>
      <c r="F15" s="129"/>
      <c r="G15" s="130"/>
      <c r="H15" s="27">
        <v>600</v>
      </c>
    </row>
    <row r="16" spans="1:8" ht="17.25" customHeight="1">
      <c r="A16" s="65" t="s">
        <v>220</v>
      </c>
      <c r="B16" s="128" t="s">
        <v>343</v>
      </c>
      <c r="C16" s="129"/>
      <c r="D16" s="129"/>
      <c r="E16" s="129"/>
      <c r="F16" s="129"/>
      <c r="G16" s="130"/>
      <c r="H16" s="27">
        <v>600</v>
      </c>
    </row>
  </sheetData>
  <sheetProtection/>
  <mergeCells count="14">
    <mergeCell ref="B15:G15"/>
    <mergeCell ref="B16:G16"/>
    <mergeCell ref="A8:H8"/>
    <mergeCell ref="B10:G10"/>
    <mergeCell ref="B11:G11"/>
    <mergeCell ref="B12:G12"/>
    <mergeCell ref="B13:G13"/>
    <mergeCell ref="B14:G14"/>
    <mergeCell ref="C5:H5"/>
    <mergeCell ref="B6:H6"/>
    <mergeCell ref="D1:H1"/>
    <mergeCell ref="D2:H2"/>
    <mergeCell ref="D3:H3"/>
    <mergeCell ref="D4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7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75390625" style="0" customWidth="1"/>
    <col min="2" max="2" width="5.625" style="0" customWidth="1"/>
    <col min="3" max="4" width="4.625" style="0" customWidth="1"/>
    <col min="5" max="5" width="23.00390625" style="0" customWidth="1"/>
    <col min="6" max="6" width="5.875" style="0" customWidth="1"/>
    <col min="7" max="7" width="6.875" style="0" customWidth="1"/>
    <col min="8" max="8" width="9.625" style="0" customWidth="1"/>
    <col min="9" max="9" width="8.00390625" style="0" customWidth="1"/>
    <col min="10" max="10" width="8.25390625" style="0" customWidth="1"/>
  </cols>
  <sheetData>
    <row r="1" spans="5:11" ht="12.75">
      <c r="E1" s="120" t="s">
        <v>340</v>
      </c>
      <c r="F1" s="120"/>
      <c r="G1" s="120"/>
      <c r="H1" s="120"/>
      <c r="I1" s="120"/>
      <c r="J1" s="120"/>
      <c r="K1" s="120"/>
    </row>
    <row r="2" spans="5:11" ht="12.75">
      <c r="E2" s="120" t="s">
        <v>336</v>
      </c>
      <c r="F2" s="120"/>
      <c r="G2" s="120"/>
      <c r="H2" s="120"/>
      <c r="I2" s="120"/>
      <c r="J2" s="120"/>
      <c r="K2" s="120"/>
    </row>
    <row r="3" spans="5:11" ht="12.75">
      <c r="E3" s="120" t="s">
        <v>349</v>
      </c>
      <c r="F3" s="120"/>
      <c r="G3" s="120"/>
      <c r="H3" s="120"/>
      <c r="I3" s="120"/>
      <c r="J3" s="120"/>
      <c r="K3" s="120"/>
    </row>
    <row r="4" spans="5:11" ht="12.75">
      <c r="E4" s="120" t="s">
        <v>352</v>
      </c>
      <c r="F4" s="120"/>
      <c r="G4" s="120"/>
      <c r="H4" s="120"/>
      <c r="I4" s="120"/>
      <c r="J4" s="120"/>
      <c r="K4" s="120"/>
    </row>
    <row r="5" spans="5:11" ht="12.75">
      <c r="E5" s="120" t="s">
        <v>336</v>
      </c>
      <c r="F5" s="120"/>
      <c r="G5" s="120"/>
      <c r="H5" s="120"/>
      <c r="I5" s="120"/>
      <c r="J5" s="120"/>
      <c r="K5" s="120"/>
    </row>
    <row r="6" spans="5:11" ht="12.75">
      <c r="E6" s="120" t="s">
        <v>337</v>
      </c>
      <c r="F6" s="120"/>
      <c r="G6" s="120"/>
      <c r="H6" s="120"/>
      <c r="I6" s="120"/>
      <c r="J6" s="120"/>
      <c r="K6" s="120"/>
    </row>
    <row r="8" spans="1:11" ht="36" customHeight="1">
      <c r="A8" s="126" t="s">
        <v>235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10" spans="1:11" ht="32.25">
      <c r="A10" s="152" t="s">
        <v>71</v>
      </c>
      <c r="B10" s="152"/>
      <c r="C10" s="152"/>
      <c r="D10" s="152"/>
      <c r="E10" s="152"/>
      <c r="F10" s="41" t="s">
        <v>119</v>
      </c>
      <c r="G10" s="41" t="s">
        <v>72</v>
      </c>
      <c r="H10" s="42" t="s">
        <v>73</v>
      </c>
      <c r="I10" s="42" t="s">
        <v>120</v>
      </c>
      <c r="J10" s="42" t="s">
        <v>121</v>
      </c>
      <c r="K10" s="43" t="s">
        <v>122</v>
      </c>
    </row>
    <row r="11" spans="1:11" ht="12.75">
      <c r="A11" s="153">
        <v>1</v>
      </c>
      <c r="B11" s="153"/>
      <c r="C11" s="153"/>
      <c r="D11" s="153"/>
      <c r="E11" s="153"/>
      <c r="F11" s="22">
        <v>2</v>
      </c>
      <c r="G11" s="22">
        <v>3</v>
      </c>
      <c r="H11" s="22">
        <v>4</v>
      </c>
      <c r="I11" s="22">
        <v>5</v>
      </c>
      <c r="J11" s="22">
        <v>6</v>
      </c>
      <c r="K11" s="22">
        <v>7</v>
      </c>
    </row>
    <row r="12" spans="1:11" ht="15.75" customHeight="1">
      <c r="A12" s="114" t="s">
        <v>123</v>
      </c>
      <c r="B12" s="115"/>
      <c r="C12" s="115"/>
      <c r="D12" s="115"/>
      <c r="E12" s="116"/>
      <c r="F12" s="22">
        <v>835</v>
      </c>
      <c r="G12" s="22"/>
      <c r="H12" s="22"/>
      <c r="I12" s="22"/>
      <c r="J12" s="22"/>
      <c r="K12" s="44"/>
    </row>
    <row r="13" spans="1:11" ht="14.25" customHeight="1">
      <c r="A13" s="113" t="s">
        <v>75</v>
      </c>
      <c r="B13" s="113"/>
      <c r="C13" s="113"/>
      <c r="D13" s="113"/>
      <c r="E13" s="113"/>
      <c r="F13" s="37">
        <v>835</v>
      </c>
      <c r="G13" s="25" t="s">
        <v>76</v>
      </c>
      <c r="H13" s="25"/>
      <c r="I13" s="25"/>
      <c r="J13" s="25"/>
      <c r="K13" s="45">
        <f>K18+K33+K37+K46+K30+K14</f>
        <v>4332.826</v>
      </c>
    </row>
    <row r="14" spans="1:11" ht="45.75" customHeight="1">
      <c r="A14" s="141" t="s">
        <v>81</v>
      </c>
      <c r="B14" s="142"/>
      <c r="C14" s="142"/>
      <c r="D14" s="142"/>
      <c r="E14" s="143"/>
      <c r="F14" s="37">
        <v>835</v>
      </c>
      <c r="G14" s="25" t="s">
        <v>76</v>
      </c>
      <c r="H14" s="25" t="s">
        <v>82</v>
      </c>
      <c r="I14" s="25"/>
      <c r="J14" s="25"/>
      <c r="K14" s="35">
        <v>700</v>
      </c>
    </row>
    <row r="15" spans="1:11" ht="21.75" customHeight="1">
      <c r="A15" s="99" t="s">
        <v>124</v>
      </c>
      <c r="B15" s="100"/>
      <c r="C15" s="100"/>
      <c r="D15" s="100"/>
      <c r="E15" s="101"/>
      <c r="F15" s="37">
        <v>835</v>
      </c>
      <c r="G15" s="25" t="s">
        <v>76</v>
      </c>
      <c r="H15" s="25" t="s">
        <v>82</v>
      </c>
      <c r="I15" s="25" t="s">
        <v>125</v>
      </c>
      <c r="J15" s="25"/>
      <c r="K15" s="35">
        <v>700</v>
      </c>
    </row>
    <row r="16" spans="1:11" ht="26.25" customHeight="1">
      <c r="A16" s="96" t="s">
        <v>247</v>
      </c>
      <c r="B16" s="97"/>
      <c r="C16" s="97"/>
      <c r="D16" s="97"/>
      <c r="E16" s="98"/>
      <c r="F16" s="37">
        <v>835</v>
      </c>
      <c r="G16" s="25" t="s">
        <v>76</v>
      </c>
      <c r="H16" s="25" t="s">
        <v>82</v>
      </c>
      <c r="I16" s="25" t="s">
        <v>125</v>
      </c>
      <c r="J16" s="25" t="s">
        <v>246</v>
      </c>
      <c r="K16" s="35">
        <v>700</v>
      </c>
    </row>
    <row r="17" spans="1:11" ht="19.5" customHeight="1">
      <c r="A17" s="96" t="s">
        <v>225</v>
      </c>
      <c r="B17" s="97"/>
      <c r="C17" s="97"/>
      <c r="D17" s="97"/>
      <c r="E17" s="98"/>
      <c r="F17" s="37">
        <v>835</v>
      </c>
      <c r="G17" s="25" t="s">
        <v>76</v>
      </c>
      <c r="H17" s="25" t="s">
        <v>82</v>
      </c>
      <c r="I17" s="25" t="s">
        <v>125</v>
      </c>
      <c r="J17" s="25" t="s">
        <v>221</v>
      </c>
      <c r="K17" s="35">
        <v>700</v>
      </c>
    </row>
    <row r="18" spans="1:11" ht="51.75" customHeight="1">
      <c r="A18" s="146" t="s">
        <v>79</v>
      </c>
      <c r="B18" s="146"/>
      <c r="C18" s="146"/>
      <c r="D18" s="146"/>
      <c r="E18" s="146"/>
      <c r="F18" s="37">
        <v>835</v>
      </c>
      <c r="G18" s="25" t="s">
        <v>76</v>
      </c>
      <c r="H18" s="25" t="s">
        <v>80</v>
      </c>
      <c r="I18" s="25"/>
      <c r="J18" s="25"/>
      <c r="K18" s="45">
        <f>K19</f>
        <v>3179</v>
      </c>
    </row>
    <row r="19" spans="1:11" ht="28.5" customHeight="1">
      <c r="A19" s="96" t="s">
        <v>127</v>
      </c>
      <c r="B19" s="97"/>
      <c r="C19" s="97"/>
      <c r="D19" s="97"/>
      <c r="E19" s="98"/>
      <c r="F19" s="37">
        <v>835</v>
      </c>
      <c r="G19" s="25" t="s">
        <v>76</v>
      </c>
      <c r="H19" s="25" t="s">
        <v>80</v>
      </c>
      <c r="I19" s="25" t="s">
        <v>128</v>
      </c>
      <c r="J19" s="25"/>
      <c r="K19" s="35">
        <f>K20</f>
        <v>3179</v>
      </c>
    </row>
    <row r="20" spans="1:11" ht="14.25" customHeight="1">
      <c r="A20" s="99" t="s">
        <v>129</v>
      </c>
      <c r="B20" s="100"/>
      <c r="C20" s="100"/>
      <c r="D20" s="100"/>
      <c r="E20" s="101"/>
      <c r="F20" s="37">
        <v>835</v>
      </c>
      <c r="G20" s="25" t="s">
        <v>76</v>
      </c>
      <c r="H20" s="25" t="s">
        <v>80</v>
      </c>
      <c r="I20" s="25" t="s">
        <v>130</v>
      </c>
      <c r="J20" s="25"/>
      <c r="K20" s="35">
        <f>ROUND(K22+K26+K29+K23+K25+K28,1)</f>
        <v>3179</v>
      </c>
    </row>
    <row r="21" spans="1:11" ht="26.25" customHeight="1">
      <c r="A21" s="96" t="s">
        <v>247</v>
      </c>
      <c r="B21" s="97"/>
      <c r="C21" s="97"/>
      <c r="D21" s="97"/>
      <c r="E21" s="98"/>
      <c r="F21" s="37">
        <v>835</v>
      </c>
      <c r="G21" s="25" t="s">
        <v>76</v>
      </c>
      <c r="H21" s="25" t="s">
        <v>80</v>
      </c>
      <c r="I21" s="25" t="s">
        <v>130</v>
      </c>
      <c r="J21" s="25" t="s">
        <v>246</v>
      </c>
      <c r="K21" s="35">
        <f>K22+K23</f>
        <v>2053.25</v>
      </c>
    </row>
    <row r="22" spans="1:11" ht="24.75" customHeight="1">
      <c r="A22" s="96" t="s">
        <v>225</v>
      </c>
      <c r="B22" s="97"/>
      <c r="C22" s="97"/>
      <c r="D22" s="97"/>
      <c r="E22" s="98"/>
      <c r="F22" s="37">
        <v>835</v>
      </c>
      <c r="G22" s="25" t="s">
        <v>76</v>
      </c>
      <c r="H22" s="25" t="s">
        <v>80</v>
      </c>
      <c r="I22" s="25" t="s">
        <v>130</v>
      </c>
      <c r="J22" s="25" t="s">
        <v>221</v>
      </c>
      <c r="K22" s="35">
        <v>2033.2</v>
      </c>
    </row>
    <row r="23" spans="1:11" ht="30" customHeight="1">
      <c r="A23" s="96" t="s">
        <v>226</v>
      </c>
      <c r="B23" s="97"/>
      <c r="C23" s="97"/>
      <c r="D23" s="97"/>
      <c r="E23" s="98"/>
      <c r="F23" s="37">
        <v>835</v>
      </c>
      <c r="G23" s="25" t="s">
        <v>76</v>
      </c>
      <c r="H23" s="25" t="s">
        <v>80</v>
      </c>
      <c r="I23" s="25" t="s">
        <v>130</v>
      </c>
      <c r="J23" s="25" t="s">
        <v>222</v>
      </c>
      <c r="K23" s="35">
        <v>20.05</v>
      </c>
    </row>
    <row r="24" spans="1:11" ht="30" customHeight="1">
      <c r="A24" s="96" t="s">
        <v>248</v>
      </c>
      <c r="B24" s="97"/>
      <c r="C24" s="97"/>
      <c r="D24" s="97"/>
      <c r="E24" s="98"/>
      <c r="F24" s="37">
        <v>835</v>
      </c>
      <c r="G24" s="25" t="s">
        <v>76</v>
      </c>
      <c r="H24" s="25" t="s">
        <v>80</v>
      </c>
      <c r="I24" s="25" t="s">
        <v>130</v>
      </c>
      <c r="J24" s="25" t="s">
        <v>131</v>
      </c>
      <c r="K24" s="35">
        <f>K25+K26</f>
        <v>1095.7800000000002</v>
      </c>
    </row>
    <row r="25" spans="1:11" ht="30" customHeight="1">
      <c r="A25" s="96" t="s">
        <v>227</v>
      </c>
      <c r="B25" s="97"/>
      <c r="C25" s="97"/>
      <c r="D25" s="97"/>
      <c r="E25" s="98"/>
      <c r="F25" s="37">
        <v>835</v>
      </c>
      <c r="G25" s="25" t="s">
        <v>76</v>
      </c>
      <c r="H25" s="25" t="s">
        <v>80</v>
      </c>
      <c r="I25" s="25" t="s">
        <v>130</v>
      </c>
      <c r="J25" s="25" t="s">
        <v>223</v>
      </c>
      <c r="K25" s="35">
        <f>251.08+24.8</f>
        <v>275.88</v>
      </c>
    </row>
    <row r="26" spans="1:11" ht="27" customHeight="1">
      <c r="A26" s="96" t="s">
        <v>232</v>
      </c>
      <c r="B26" s="97"/>
      <c r="C26" s="97"/>
      <c r="D26" s="97"/>
      <c r="E26" s="98"/>
      <c r="F26" s="37">
        <v>835</v>
      </c>
      <c r="G26" s="25" t="s">
        <v>76</v>
      </c>
      <c r="H26" s="25" t="s">
        <v>80</v>
      </c>
      <c r="I26" s="25" t="s">
        <v>130</v>
      </c>
      <c r="J26" s="25" t="s">
        <v>224</v>
      </c>
      <c r="K26" s="35">
        <f>652.7+167.2</f>
        <v>819.9000000000001</v>
      </c>
    </row>
    <row r="27" spans="1:11" ht="20.25" customHeight="1">
      <c r="A27" s="96" t="s">
        <v>250</v>
      </c>
      <c r="B27" s="97"/>
      <c r="C27" s="97"/>
      <c r="D27" s="97"/>
      <c r="E27" s="98"/>
      <c r="F27" s="37">
        <v>835</v>
      </c>
      <c r="G27" s="25" t="s">
        <v>76</v>
      </c>
      <c r="H27" s="25" t="s">
        <v>80</v>
      </c>
      <c r="I27" s="25" t="s">
        <v>130</v>
      </c>
      <c r="J27" s="25" t="s">
        <v>249</v>
      </c>
      <c r="K27" s="35">
        <f>K28+K29</f>
        <v>30</v>
      </c>
    </row>
    <row r="28" spans="1:11" ht="27" customHeight="1">
      <c r="A28" s="96" t="s">
        <v>230</v>
      </c>
      <c r="B28" s="97"/>
      <c r="C28" s="97"/>
      <c r="D28" s="97"/>
      <c r="E28" s="98"/>
      <c r="F28" s="37">
        <v>835</v>
      </c>
      <c r="G28" s="25" t="s">
        <v>76</v>
      </c>
      <c r="H28" s="25" t="s">
        <v>80</v>
      </c>
      <c r="I28" s="25" t="s">
        <v>130</v>
      </c>
      <c r="J28" s="25" t="s">
        <v>228</v>
      </c>
      <c r="K28" s="35">
        <v>19</v>
      </c>
    </row>
    <row r="29" spans="1:11" ht="14.25" customHeight="1">
      <c r="A29" s="96" t="s">
        <v>231</v>
      </c>
      <c r="B29" s="97"/>
      <c r="C29" s="97"/>
      <c r="D29" s="97"/>
      <c r="E29" s="98"/>
      <c r="F29" s="37">
        <v>835</v>
      </c>
      <c r="G29" s="25" t="s">
        <v>76</v>
      </c>
      <c r="H29" s="25" t="s">
        <v>80</v>
      </c>
      <c r="I29" s="25" t="s">
        <v>130</v>
      </c>
      <c r="J29" s="25" t="s">
        <v>229</v>
      </c>
      <c r="K29" s="35">
        <v>11</v>
      </c>
    </row>
    <row r="30" spans="1:11" ht="40.5" customHeight="1" hidden="1">
      <c r="A30" s="141"/>
      <c r="B30" s="142"/>
      <c r="C30" s="142"/>
      <c r="D30" s="142"/>
      <c r="E30" s="143"/>
      <c r="F30" s="37"/>
      <c r="G30" s="25"/>
      <c r="H30" s="25"/>
      <c r="I30" s="25"/>
      <c r="J30" s="25"/>
      <c r="K30" s="35"/>
    </row>
    <row r="31" spans="1:11" ht="15.75" customHeight="1" hidden="1">
      <c r="A31" s="99"/>
      <c r="B31" s="100"/>
      <c r="C31" s="100"/>
      <c r="D31" s="100"/>
      <c r="E31" s="101"/>
      <c r="F31" s="37"/>
      <c r="G31" s="25"/>
      <c r="H31" s="25"/>
      <c r="I31" s="25"/>
      <c r="J31" s="25"/>
      <c r="K31" s="35"/>
    </row>
    <row r="32" spans="1:11" ht="26.25" customHeight="1" hidden="1">
      <c r="A32" s="96"/>
      <c r="B32" s="97"/>
      <c r="C32" s="97"/>
      <c r="D32" s="97"/>
      <c r="E32" s="98"/>
      <c r="F32" s="37"/>
      <c r="G32" s="25"/>
      <c r="H32" s="25"/>
      <c r="I32" s="25"/>
      <c r="J32" s="25"/>
      <c r="K32" s="35"/>
    </row>
    <row r="33" spans="1:11" ht="19.5" customHeight="1">
      <c r="A33" s="147" t="s">
        <v>87</v>
      </c>
      <c r="B33" s="148"/>
      <c r="C33" s="148"/>
      <c r="D33" s="148"/>
      <c r="E33" s="149"/>
      <c r="F33" s="22">
        <v>835</v>
      </c>
      <c r="G33" s="24" t="s">
        <v>76</v>
      </c>
      <c r="H33" s="24" t="s">
        <v>88</v>
      </c>
      <c r="I33" s="24"/>
      <c r="J33" s="24"/>
      <c r="K33" s="45">
        <f>K34</f>
        <v>253</v>
      </c>
    </row>
    <row r="34" spans="1:11" ht="15" customHeight="1">
      <c r="A34" s="99" t="s">
        <v>89</v>
      </c>
      <c r="B34" s="150"/>
      <c r="C34" s="150"/>
      <c r="D34" s="150"/>
      <c r="E34" s="151"/>
      <c r="F34" s="37">
        <v>835</v>
      </c>
      <c r="G34" s="25" t="s">
        <v>76</v>
      </c>
      <c r="H34" s="25" t="s">
        <v>88</v>
      </c>
      <c r="I34" s="25" t="s">
        <v>132</v>
      </c>
      <c r="J34" s="25"/>
      <c r="K34" s="35">
        <v>253</v>
      </c>
    </row>
    <row r="35" spans="1:11" ht="23.25" customHeight="1">
      <c r="A35" s="96" t="s">
        <v>248</v>
      </c>
      <c r="B35" s="97"/>
      <c r="C35" s="97"/>
      <c r="D35" s="97"/>
      <c r="E35" s="98"/>
      <c r="F35" s="37">
        <v>835</v>
      </c>
      <c r="G35" s="25" t="s">
        <v>76</v>
      </c>
      <c r="H35" s="25" t="s">
        <v>88</v>
      </c>
      <c r="I35" s="25" t="s">
        <v>132</v>
      </c>
      <c r="J35" s="25" t="s">
        <v>131</v>
      </c>
      <c r="K35" s="35">
        <v>253</v>
      </c>
    </row>
    <row r="36" spans="1:11" ht="27.75" customHeight="1">
      <c r="A36" s="96" t="s">
        <v>232</v>
      </c>
      <c r="B36" s="97"/>
      <c r="C36" s="97"/>
      <c r="D36" s="97"/>
      <c r="E36" s="98"/>
      <c r="F36" s="37">
        <v>835</v>
      </c>
      <c r="G36" s="25" t="s">
        <v>76</v>
      </c>
      <c r="H36" s="25" t="s">
        <v>88</v>
      </c>
      <c r="I36" s="25" t="s">
        <v>132</v>
      </c>
      <c r="J36" s="25" t="s">
        <v>224</v>
      </c>
      <c r="K36" s="35">
        <v>253</v>
      </c>
    </row>
    <row r="37" spans="1:11" ht="15" customHeight="1">
      <c r="A37" s="105" t="s">
        <v>85</v>
      </c>
      <c r="B37" s="110"/>
      <c r="C37" s="110"/>
      <c r="D37" s="110"/>
      <c r="E37" s="111"/>
      <c r="F37" s="37">
        <v>835</v>
      </c>
      <c r="G37" s="25" t="s">
        <v>76</v>
      </c>
      <c r="H37" s="25"/>
      <c r="I37" s="25"/>
      <c r="J37" s="25"/>
      <c r="K37" s="45">
        <f>K38+K41+K44</f>
        <v>170.82600000000002</v>
      </c>
    </row>
    <row r="38" spans="1:11" ht="27.75" customHeight="1">
      <c r="A38" s="99" t="s">
        <v>133</v>
      </c>
      <c r="B38" s="150"/>
      <c r="C38" s="150"/>
      <c r="D38" s="150"/>
      <c r="E38" s="151"/>
      <c r="F38" s="37">
        <v>835</v>
      </c>
      <c r="G38" s="25" t="s">
        <v>76</v>
      </c>
      <c r="H38" s="25" t="s">
        <v>86</v>
      </c>
      <c r="I38" s="25" t="s">
        <v>134</v>
      </c>
      <c r="J38" s="25"/>
      <c r="K38" s="35">
        <v>0.4</v>
      </c>
    </row>
    <row r="39" spans="1:11" ht="27.75" customHeight="1">
      <c r="A39" s="96" t="s">
        <v>248</v>
      </c>
      <c r="B39" s="97"/>
      <c r="C39" s="97"/>
      <c r="D39" s="97"/>
      <c r="E39" s="98"/>
      <c r="F39" s="37">
        <v>835</v>
      </c>
      <c r="G39" s="25" t="s">
        <v>76</v>
      </c>
      <c r="H39" s="25" t="s">
        <v>86</v>
      </c>
      <c r="I39" s="25" t="s">
        <v>134</v>
      </c>
      <c r="J39" s="25" t="s">
        <v>131</v>
      </c>
      <c r="K39" s="35">
        <f>K40</f>
        <v>0.4</v>
      </c>
    </row>
    <row r="40" spans="1:11" ht="27.75" customHeight="1">
      <c r="A40" s="96" t="s">
        <v>232</v>
      </c>
      <c r="B40" s="97"/>
      <c r="C40" s="97"/>
      <c r="D40" s="97"/>
      <c r="E40" s="98"/>
      <c r="F40" s="37">
        <v>835</v>
      </c>
      <c r="G40" s="25" t="s">
        <v>76</v>
      </c>
      <c r="H40" s="25" t="s">
        <v>86</v>
      </c>
      <c r="I40" s="25" t="s">
        <v>134</v>
      </c>
      <c r="J40" s="25" t="s">
        <v>224</v>
      </c>
      <c r="K40" s="35">
        <v>0.4</v>
      </c>
    </row>
    <row r="41" spans="1:11" ht="27.75" customHeight="1">
      <c r="A41" s="99" t="s">
        <v>135</v>
      </c>
      <c r="B41" s="150"/>
      <c r="C41" s="150"/>
      <c r="D41" s="150"/>
      <c r="E41" s="151"/>
      <c r="F41" s="37">
        <v>835</v>
      </c>
      <c r="G41" s="25" t="s">
        <v>76</v>
      </c>
      <c r="H41" s="25" t="s">
        <v>86</v>
      </c>
      <c r="I41" s="25" t="s">
        <v>136</v>
      </c>
      <c r="J41" s="25"/>
      <c r="K41" s="35">
        <f>K43</f>
        <v>168.05</v>
      </c>
    </row>
    <row r="42" spans="1:11" ht="27.75" customHeight="1">
      <c r="A42" s="140" t="s">
        <v>248</v>
      </c>
      <c r="B42" s="140"/>
      <c r="C42" s="140"/>
      <c r="D42" s="140"/>
      <c r="E42" s="140"/>
      <c r="F42" s="37">
        <v>835</v>
      </c>
      <c r="G42" s="25" t="s">
        <v>76</v>
      </c>
      <c r="H42" s="25" t="s">
        <v>86</v>
      </c>
      <c r="I42" s="25" t="s">
        <v>136</v>
      </c>
      <c r="J42" s="25" t="s">
        <v>131</v>
      </c>
      <c r="K42" s="35">
        <f>K43</f>
        <v>168.05</v>
      </c>
    </row>
    <row r="43" spans="1:11" ht="27.75" customHeight="1">
      <c r="A43" s="96" t="s">
        <v>232</v>
      </c>
      <c r="B43" s="97"/>
      <c r="C43" s="97"/>
      <c r="D43" s="97"/>
      <c r="E43" s="98"/>
      <c r="F43" s="37">
        <v>835</v>
      </c>
      <c r="G43" s="25" t="s">
        <v>76</v>
      </c>
      <c r="H43" s="25" t="s">
        <v>86</v>
      </c>
      <c r="I43" s="25" t="s">
        <v>136</v>
      </c>
      <c r="J43" s="25" t="s">
        <v>224</v>
      </c>
      <c r="K43" s="35">
        <f>30+32.4+105.65</f>
        <v>168.05</v>
      </c>
    </row>
    <row r="44" spans="1:11" ht="18" customHeight="1">
      <c r="A44" s="96" t="s">
        <v>250</v>
      </c>
      <c r="B44" s="97"/>
      <c r="C44" s="97"/>
      <c r="D44" s="97"/>
      <c r="E44" s="98"/>
      <c r="F44" s="37">
        <v>835</v>
      </c>
      <c r="G44" s="25" t="s">
        <v>76</v>
      </c>
      <c r="H44" s="25" t="s">
        <v>86</v>
      </c>
      <c r="I44" s="25" t="s">
        <v>136</v>
      </c>
      <c r="J44" s="25" t="s">
        <v>249</v>
      </c>
      <c r="K44" s="35">
        <f>K45</f>
        <v>2.376</v>
      </c>
    </row>
    <row r="45" spans="1:11" ht="19.5" customHeight="1">
      <c r="A45" s="96" t="s">
        <v>231</v>
      </c>
      <c r="B45" s="97"/>
      <c r="C45" s="97"/>
      <c r="D45" s="97"/>
      <c r="E45" s="98"/>
      <c r="F45" s="37">
        <v>835</v>
      </c>
      <c r="G45" s="25" t="s">
        <v>76</v>
      </c>
      <c r="H45" s="25" t="s">
        <v>86</v>
      </c>
      <c r="I45" s="25" t="s">
        <v>136</v>
      </c>
      <c r="J45" s="25" t="s">
        <v>229</v>
      </c>
      <c r="K45" s="35">
        <v>2.376</v>
      </c>
    </row>
    <row r="46" spans="1:11" ht="13.5" customHeight="1">
      <c r="A46" s="146" t="s">
        <v>83</v>
      </c>
      <c r="B46" s="146"/>
      <c r="C46" s="146"/>
      <c r="D46" s="146"/>
      <c r="E46" s="146"/>
      <c r="F46" s="37">
        <v>835</v>
      </c>
      <c r="G46" s="25" t="s">
        <v>76</v>
      </c>
      <c r="H46" s="25" t="s">
        <v>84</v>
      </c>
      <c r="I46" s="25"/>
      <c r="J46" s="25"/>
      <c r="K46" s="35">
        <f>K47</f>
        <v>30</v>
      </c>
    </row>
    <row r="47" spans="1:11" ht="13.5" customHeight="1">
      <c r="A47" s="99" t="s">
        <v>137</v>
      </c>
      <c r="B47" s="100"/>
      <c r="C47" s="100"/>
      <c r="D47" s="100"/>
      <c r="E47" s="101"/>
      <c r="F47" s="37">
        <v>835</v>
      </c>
      <c r="G47" s="25" t="s">
        <v>76</v>
      </c>
      <c r="H47" s="25" t="s">
        <v>84</v>
      </c>
      <c r="I47" s="25" t="s">
        <v>138</v>
      </c>
      <c r="J47" s="25" t="s">
        <v>139</v>
      </c>
      <c r="K47" s="35">
        <v>30</v>
      </c>
    </row>
    <row r="48" spans="1:15" ht="0.75" customHeight="1" hidden="1">
      <c r="A48" s="99" t="s">
        <v>140</v>
      </c>
      <c r="B48" s="100"/>
      <c r="C48" s="100"/>
      <c r="D48" s="100"/>
      <c r="E48" s="101"/>
      <c r="F48" s="37">
        <v>835</v>
      </c>
      <c r="G48" s="25" t="s">
        <v>76</v>
      </c>
      <c r="H48" s="25" t="s">
        <v>84</v>
      </c>
      <c r="I48" s="25" t="s">
        <v>138</v>
      </c>
      <c r="J48" s="25" t="s">
        <v>139</v>
      </c>
      <c r="K48" s="35"/>
      <c r="O48" s="34"/>
    </row>
    <row r="49" spans="1:11" ht="12.75" customHeight="1">
      <c r="A49" s="114" t="s">
        <v>90</v>
      </c>
      <c r="B49" s="115"/>
      <c r="C49" s="115"/>
      <c r="D49" s="115"/>
      <c r="E49" s="116"/>
      <c r="F49" s="37">
        <v>835</v>
      </c>
      <c r="G49" s="25" t="s">
        <v>82</v>
      </c>
      <c r="H49" s="25"/>
      <c r="I49" s="25"/>
      <c r="J49" s="25"/>
      <c r="K49" s="62">
        <f>K50</f>
        <v>174.7</v>
      </c>
    </row>
    <row r="50" spans="1:11" ht="14.25" customHeight="1">
      <c r="A50" s="146" t="s">
        <v>91</v>
      </c>
      <c r="B50" s="146"/>
      <c r="C50" s="146"/>
      <c r="D50" s="146"/>
      <c r="E50" s="146"/>
      <c r="F50" s="37">
        <v>835</v>
      </c>
      <c r="G50" s="25" t="s">
        <v>82</v>
      </c>
      <c r="H50" s="25" t="s">
        <v>78</v>
      </c>
      <c r="I50" s="25"/>
      <c r="J50" s="25"/>
      <c r="K50" s="47">
        <f>K51</f>
        <v>174.7</v>
      </c>
    </row>
    <row r="51" spans="1:11" ht="26.25" customHeight="1">
      <c r="A51" s="96" t="s">
        <v>127</v>
      </c>
      <c r="B51" s="97"/>
      <c r="C51" s="97"/>
      <c r="D51" s="97"/>
      <c r="E51" s="98"/>
      <c r="F51" s="37">
        <v>835</v>
      </c>
      <c r="G51" s="25" t="s">
        <v>82</v>
      </c>
      <c r="H51" s="25" t="s">
        <v>78</v>
      </c>
      <c r="I51" s="25" t="s">
        <v>141</v>
      </c>
      <c r="J51" s="25"/>
      <c r="K51" s="47">
        <f>K52</f>
        <v>174.7</v>
      </c>
    </row>
    <row r="52" spans="1:11" ht="30" customHeight="1">
      <c r="A52" s="99" t="s">
        <v>142</v>
      </c>
      <c r="B52" s="100"/>
      <c r="C52" s="100"/>
      <c r="D52" s="100"/>
      <c r="E52" s="101"/>
      <c r="F52" s="37">
        <v>835</v>
      </c>
      <c r="G52" s="25" t="s">
        <v>82</v>
      </c>
      <c r="H52" s="25" t="s">
        <v>78</v>
      </c>
      <c r="I52" s="25" t="s">
        <v>143</v>
      </c>
      <c r="J52" s="25"/>
      <c r="K52" s="47">
        <v>174.7</v>
      </c>
    </row>
    <row r="53" spans="1:11" ht="30" customHeight="1">
      <c r="A53" s="140" t="s">
        <v>247</v>
      </c>
      <c r="B53" s="140"/>
      <c r="C53" s="140"/>
      <c r="D53" s="140"/>
      <c r="E53" s="140"/>
      <c r="F53" s="37">
        <v>835</v>
      </c>
      <c r="G53" s="25" t="s">
        <v>82</v>
      </c>
      <c r="H53" s="25" t="s">
        <v>78</v>
      </c>
      <c r="I53" s="25" t="s">
        <v>143</v>
      </c>
      <c r="J53" s="25" t="s">
        <v>246</v>
      </c>
      <c r="K53" s="47">
        <f>K54</f>
        <v>168.4</v>
      </c>
    </row>
    <row r="54" spans="1:11" ht="28.5" customHeight="1">
      <c r="A54" s="96" t="s">
        <v>126</v>
      </c>
      <c r="B54" s="97"/>
      <c r="C54" s="97"/>
      <c r="D54" s="97"/>
      <c r="E54" s="98"/>
      <c r="F54" s="37">
        <v>835</v>
      </c>
      <c r="G54" s="25" t="s">
        <v>82</v>
      </c>
      <c r="H54" s="25" t="s">
        <v>78</v>
      </c>
      <c r="I54" s="25" t="s">
        <v>143</v>
      </c>
      <c r="J54" s="25" t="s">
        <v>221</v>
      </c>
      <c r="K54" s="47">
        <v>168.4</v>
      </c>
    </row>
    <row r="55" spans="1:11" ht="28.5" customHeight="1">
      <c r="A55" s="96" t="s">
        <v>248</v>
      </c>
      <c r="B55" s="97"/>
      <c r="C55" s="97"/>
      <c r="D55" s="97"/>
      <c r="E55" s="98"/>
      <c r="F55" s="37">
        <v>835</v>
      </c>
      <c r="G55" s="25" t="s">
        <v>82</v>
      </c>
      <c r="H55" s="25" t="s">
        <v>78</v>
      </c>
      <c r="I55" s="25" t="s">
        <v>143</v>
      </c>
      <c r="J55" s="25" t="s">
        <v>131</v>
      </c>
      <c r="K55" s="47">
        <f>K56</f>
        <v>6.299999999999983</v>
      </c>
    </row>
    <row r="56" spans="1:11" ht="28.5" customHeight="1">
      <c r="A56" s="96" t="s">
        <v>232</v>
      </c>
      <c r="B56" s="97"/>
      <c r="C56" s="97"/>
      <c r="D56" s="97"/>
      <c r="E56" s="98"/>
      <c r="F56" s="37">
        <v>835</v>
      </c>
      <c r="G56" s="25" t="s">
        <v>82</v>
      </c>
      <c r="H56" s="25" t="s">
        <v>78</v>
      </c>
      <c r="I56" s="25" t="s">
        <v>143</v>
      </c>
      <c r="J56" s="25" t="s">
        <v>224</v>
      </c>
      <c r="K56" s="47">
        <f>K52-K54</f>
        <v>6.299999999999983</v>
      </c>
    </row>
    <row r="57" spans="1:11" ht="27" customHeight="1">
      <c r="A57" s="114" t="s">
        <v>92</v>
      </c>
      <c r="B57" s="115"/>
      <c r="C57" s="115"/>
      <c r="D57" s="115"/>
      <c r="E57" s="116"/>
      <c r="F57" s="37">
        <v>835</v>
      </c>
      <c r="G57" s="25" t="s">
        <v>78</v>
      </c>
      <c r="H57" s="25"/>
      <c r="I57" s="25"/>
      <c r="J57" s="25"/>
      <c r="K57" s="45">
        <f>K58+K63</f>
        <v>201.5</v>
      </c>
    </row>
    <row r="58" spans="1:11" ht="39" customHeight="1">
      <c r="A58" s="146" t="s">
        <v>93</v>
      </c>
      <c r="B58" s="146"/>
      <c r="C58" s="146"/>
      <c r="D58" s="146"/>
      <c r="E58" s="146"/>
      <c r="F58" s="37">
        <v>835</v>
      </c>
      <c r="G58" s="25" t="s">
        <v>78</v>
      </c>
      <c r="H58" s="25" t="s">
        <v>94</v>
      </c>
      <c r="I58" s="25"/>
      <c r="J58" s="25"/>
      <c r="K58" s="35">
        <f>K59</f>
        <v>50.4</v>
      </c>
    </row>
    <row r="59" spans="1:11" ht="38.25" customHeight="1">
      <c r="A59" s="99" t="s">
        <v>144</v>
      </c>
      <c r="B59" s="100"/>
      <c r="C59" s="100"/>
      <c r="D59" s="100"/>
      <c r="E59" s="101"/>
      <c r="F59" s="37">
        <v>835</v>
      </c>
      <c r="G59" s="25" t="s">
        <v>78</v>
      </c>
      <c r="H59" s="25" t="s">
        <v>94</v>
      </c>
      <c r="I59" s="25" t="s">
        <v>145</v>
      </c>
      <c r="J59" s="25"/>
      <c r="K59" s="35">
        <f>K60</f>
        <v>50.4</v>
      </c>
    </row>
    <row r="60" spans="1:11" ht="39.75" customHeight="1">
      <c r="A60" s="99" t="s">
        <v>146</v>
      </c>
      <c r="B60" s="100"/>
      <c r="C60" s="100"/>
      <c r="D60" s="100"/>
      <c r="E60" s="101"/>
      <c r="F60" s="37">
        <v>835</v>
      </c>
      <c r="G60" s="25" t="s">
        <v>78</v>
      </c>
      <c r="H60" s="25" t="s">
        <v>94</v>
      </c>
      <c r="I60" s="25" t="s">
        <v>147</v>
      </c>
      <c r="J60" s="25"/>
      <c r="K60" s="35">
        <v>50.4</v>
      </c>
    </row>
    <row r="61" spans="1:11" ht="27.75" customHeight="1">
      <c r="A61" s="140" t="s">
        <v>248</v>
      </c>
      <c r="B61" s="140"/>
      <c r="C61" s="140"/>
      <c r="D61" s="140"/>
      <c r="E61" s="140"/>
      <c r="F61" s="37">
        <v>835</v>
      </c>
      <c r="G61" s="25" t="s">
        <v>78</v>
      </c>
      <c r="H61" s="25" t="s">
        <v>94</v>
      </c>
      <c r="I61" s="25" t="s">
        <v>147</v>
      </c>
      <c r="J61" s="25" t="s">
        <v>131</v>
      </c>
      <c r="K61" s="35">
        <f>K62</f>
        <v>50.4</v>
      </c>
    </row>
    <row r="62" spans="1:11" ht="33" customHeight="1">
      <c r="A62" s="96" t="s">
        <v>232</v>
      </c>
      <c r="B62" s="97"/>
      <c r="C62" s="97"/>
      <c r="D62" s="97"/>
      <c r="E62" s="98"/>
      <c r="F62" s="37">
        <v>835</v>
      </c>
      <c r="G62" s="25" t="s">
        <v>78</v>
      </c>
      <c r="H62" s="25" t="s">
        <v>94</v>
      </c>
      <c r="I62" s="25" t="s">
        <v>147</v>
      </c>
      <c r="J62" s="25" t="s">
        <v>224</v>
      </c>
      <c r="K62" s="35">
        <v>50.4</v>
      </c>
    </row>
    <row r="63" spans="1:11" ht="15" customHeight="1">
      <c r="A63" s="146" t="s">
        <v>210</v>
      </c>
      <c r="B63" s="146"/>
      <c r="C63" s="146"/>
      <c r="D63" s="146"/>
      <c r="E63" s="146"/>
      <c r="F63" s="37">
        <v>835</v>
      </c>
      <c r="G63" s="25" t="s">
        <v>78</v>
      </c>
      <c r="H63" s="25" t="s">
        <v>95</v>
      </c>
      <c r="I63" s="25"/>
      <c r="J63" s="25"/>
      <c r="K63" s="35">
        <f>K64</f>
        <v>151.1</v>
      </c>
    </row>
    <row r="64" spans="1:11" ht="38.25" customHeight="1">
      <c r="A64" s="99" t="s">
        <v>148</v>
      </c>
      <c r="B64" s="100"/>
      <c r="C64" s="100"/>
      <c r="D64" s="100"/>
      <c r="E64" s="101"/>
      <c r="F64" s="37">
        <v>835</v>
      </c>
      <c r="G64" s="25" t="s">
        <v>78</v>
      </c>
      <c r="H64" s="25" t="s">
        <v>95</v>
      </c>
      <c r="I64" s="25" t="s">
        <v>149</v>
      </c>
      <c r="J64" s="25"/>
      <c r="K64" s="35">
        <f>K65</f>
        <v>151.1</v>
      </c>
    </row>
    <row r="65" spans="1:11" ht="32.25" customHeight="1">
      <c r="A65" s="99" t="s">
        <v>150</v>
      </c>
      <c r="B65" s="100"/>
      <c r="C65" s="100"/>
      <c r="D65" s="100"/>
      <c r="E65" s="101"/>
      <c r="F65" s="37">
        <v>835</v>
      </c>
      <c r="G65" s="25" t="s">
        <v>78</v>
      </c>
      <c r="H65" s="25" t="s">
        <v>95</v>
      </c>
      <c r="I65" s="25" t="s">
        <v>151</v>
      </c>
      <c r="J65" s="25"/>
      <c r="K65" s="35">
        <v>151.1</v>
      </c>
    </row>
    <row r="66" spans="1:11" ht="28.5" customHeight="1">
      <c r="A66" s="140" t="s">
        <v>248</v>
      </c>
      <c r="B66" s="140"/>
      <c r="C66" s="140"/>
      <c r="D66" s="140"/>
      <c r="E66" s="140"/>
      <c r="F66" s="37">
        <v>835</v>
      </c>
      <c r="G66" s="25" t="s">
        <v>78</v>
      </c>
      <c r="H66" s="25" t="s">
        <v>95</v>
      </c>
      <c r="I66" s="25" t="s">
        <v>151</v>
      </c>
      <c r="J66" s="25" t="s">
        <v>131</v>
      </c>
      <c r="K66" s="35">
        <f>K67</f>
        <v>151.1</v>
      </c>
    </row>
    <row r="67" spans="1:11" ht="29.25" customHeight="1">
      <c r="A67" s="96" t="s">
        <v>232</v>
      </c>
      <c r="B67" s="97"/>
      <c r="C67" s="97"/>
      <c r="D67" s="97"/>
      <c r="E67" s="98"/>
      <c r="F67" s="37">
        <v>835</v>
      </c>
      <c r="G67" s="25" t="s">
        <v>78</v>
      </c>
      <c r="H67" s="25" t="s">
        <v>95</v>
      </c>
      <c r="I67" s="25" t="s">
        <v>151</v>
      </c>
      <c r="J67" s="25" t="s">
        <v>224</v>
      </c>
      <c r="K67" s="35">
        <v>151.1</v>
      </c>
    </row>
    <row r="68" spans="1:11" ht="16.5" customHeight="1">
      <c r="A68" s="141" t="s">
        <v>96</v>
      </c>
      <c r="B68" s="142"/>
      <c r="C68" s="142"/>
      <c r="D68" s="142"/>
      <c r="E68" s="143"/>
      <c r="F68" s="22">
        <v>835</v>
      </c>
      <c r="G68" s="24" t="s">
        <v>80</v>
      </c>
      <c r="H68" s="24"/>
      <c r="I68" s="24"/>
      <c r="J68" s="24"/>
      <c r="K68" s="45">
        <f>K70</f>
        <v>976.7</v>
      </c>
    </row>
    <row r="69" spans="1:11" ht="19.5" customHeight="1">
      <c r="A69" s="96" t="s">
        <v>97</v>
      </c>
      <c r="B69" s="97"/>
      <c r="C69" s="97"/>
      <c r="D69" s="97"/>
      <c r="E69" s="98"/>
      <c r="F69" s="37">
        <v>835</v>
      </c>
      <c r="G69" s="25" t="s">
        <v>80</v>
      </c>
      <c r="H69" s="25" t="s">
        <v>94</v>
      </c>
      <c r="I69" s="25"/>
      <c r="J69" s="25"/>
      <c r="K69" s="35">
        <f>K70</f>
        <v>976.7</v>
      </c>
    </row>
    <row r="70" spans="1:11" ht="18" customHeight="1">
      <c r="A70" s="96" t="s">
        <v>152</v>
      </c>
      <c r="B70" s="144"/>
      <c r="C70" s="144"/>
      <c r="D70" s="144"/>
      <c r="E70" s="145"/>
      <c r="F70" s="37">
        <v>835</v>
      </c>
      <c r="G70" s="25" t="s">
        <v>80</v>
      </c>
      <c r="H70" s="25" t="s">
        <v>94</v>
      </c>
      <c r="I70" s="25" t="s">
        <v>153</v>
      </c>
      <c r="J70" s="25"/>
      <c r="K70" s="35">
        <f>K72</f>
        <v>976.7</v>
      </c>
    </row>
    <row r="71" spans="1:11" ht="25.5" customHeight="1">
      <c r="A71" s="140" t="s">
        <v>248</v>
      </c>
      <c r="B71" s="140"/>
      <c r="C71" s="140"/>
      <c r="D71" s="140"/>
      <c r="E71" s="140"/>
      <c r="F71" s="37">
        <v>835</v>
      </c>
      <c r="G71" s="25" t="s">
        <v>80</v>
      </c>
      <c r="H71" s="25" t="s">
        <v>94</v>
      </c>
      <c r="I71" s="25" t="s">
        <v>153</v>
      </c>
      <c r="J71" s="25" t="s">
        <v>131</v>
      </c>
      <c r="K71" s="35">
        <f>K72</f>
        <v>976.7</v>
      </c>
    </row>
    <row r="72" spans="1:11" ht="26.25" customHeight="1">
      <c r="A72" s="96" t="s">
        <v>232</v>
      </c>
      <c r="B72" s="97"/>
      <c r="C72" s="97"/>
      <c r="D72" s="97"/>
      <c r="E72" s="98"/>
      <c r="F72" s="37">
        <v>835</v>
      </c>
      <c r="G72" s="25" t="s">
        <v>80</v>
      </c>
      <c r="H72" s="25" t="s">
        <v>94</v>
      </c>
      <c r="I72" s="25" t="s">
        <v>153</v>
      </c>
      <c r="J72" s="25" t="s">
        <v>224</v>
      </c>
      <c r="K72" s="35">
        <f>47.5+877.2+52</f>
        <v>976.7</v>
      </c>
    </row>
    <row r="73" spans="1:11" ht="13.5" customHeight="1">
      <c r="A73" s="114" t="s">
        <v>98</v>
      </c>
      <c r="B73" s="115"/>
      <c r="C73" s="115"/>
      <c r="D73" s="115"/>
      <c r="E73" s="116"/>
      <c r="F73" s="37">
        <v>835</v>
      </c>
      <c r="G73" s="25" t="s">
        <v>99</v>
      </c>
      <c r="H73" s="25"/>
      <c r="I73" s="25"/>
      <c r="J73" s="25"/>
      <c r="K73" s="45">
        <f>K74+K79+K86</f>
        <v>2084.1</v>
      </c>
    </row>
    <row r="74" spans="1:11" ht="13.5" customHeight="1">
      <c r="A74" s="146" t="s">
        <v>100</v>
      </c>
      <c r="B74" s="146"/>
      <c r="C74" s="146"/>
      <c r="D74" s="146"/>
      <c r="E74" s="146"/>
      <c r="F74" s="37">
        <v>835</v>
      </c>
      <c r="G74" s="25" t="s">
        <v>99</v>
      </c>
      <c r="H74" s="25" t="s">
        <v>76</v>
      </c>
      <c r="I74" s="25"/>
      <c r="J74" s="25"/>
      <c r="K74" s="35">
        <f>K75</f>
        <v>298.6</v>
      </c>
    </row>
    <row r="75" spans="1:11" ht="14.25" customHeight="1">
      <c r="A75" s="99" t="s">
        <v>154</v>
      </c>
      <c r="B75" s="100"/>
      <c r="C75" s="100"/>
      <c r="D75" s="100"/>
      <c r="E75" s="101"/>
      <c r="F75" s="37">
        <v>835</v>
      </c>
      <c r="G75" s="25" t="s">
        <v>99</v>
      </c>
      <c r="H75" s="25" t="s">
        <v>76</v>
      </c>
      <c r="I75" s="25" t="s">
        <v>155</v>
      </c>
      <c r="J75" s="25"/>
      <c r="K75" s="35">
        <f>K76</f>
        <v>298.6</v>
      </c>
    </row>
    <row r="76" spans="1:12" ht="15.75" customHeight="1">
      <c r="A76" s="99" t="s">
        <v>156</v>
      </c>
      <c r="B76" s="100"/>
      <c r="C76" s="100"/>
      <c r="D76" s="100"/>
      <c r="E76" s="101"/>
      <c r="F76" s="37">
        <v>835</v>
      </c>
      <c r="G76" s="25" t="s">
        <v>99</v>
      </c>
      <c r="H76" s="25" t="s">
        <v>76</v>
      </c>
      <c r="I76" s="25" t="s">
        <v>157</v>
      </c>
      <c r="J76" s="25"/>
      <c r="K76" s="35">
        <f>K77</f>
        <v>298.6</v>
      </c>
      <c r="L76" s="34"/>
    </row>
    <row r="77" spans="1:12" ht="24.75" customHeight="1">
      <c r="A77" s="140" t="s">
        <v>248</v>
      </c>
      <c r="B77" s="140"/>
      <c r="C77" s="140"/>
      <c r="D77" s="140"/>
      <c r="E77" s="140"/>
      <c r="F77" s="37">
        <v>835</v>
      </c>
      <c r="G77" s="25" t="s">
        <v>99</v>
      </c>
      <c r="H77" s="25" t="s">
        <v>76</v>
      </c>
      <c r="I77" s="25" t="s">
        <v>157</v>
      </c>
      <c r="J77" s="25" t="s">
        <v>131</v>
      </c>
      <c r="K77" s="35">
        <f>K78</f>
        <v>298.6</v>
      </c>
      <c r="L77" s="34"/>
    </row>
    <row r="78" spans="1:12" ht="24.75" customHeight="1">
      <c r="A78" s="96" t="s">
        <v>245</v>
      </c>
      <c r="B78" s="97"/>
      <c r="C78" s="97"/>
      <c r="D78" s="97"/>
      <c r="E78" s="98"/>
      <c r="F78" s="37">
        <v>835</v>
      </c>
      <c r="G78" s="25" t="s">
        <v>99</v>
      </c>
      <c r="H78" s="25" t="s">
        <v>76</v>
      </c>
      <c r="I78" s="25" t="s">
        <v>157</v>
      </c>
      <c r="J78" s="70" t="s">
        <v>244</v>
      </c>
      <c r="K78" s="35">
        <f>450+48.6-200</f>
        <v>298.6</v>
      </c>
      <c r="L78" s="34"/>
    </row>
    <row r="79" spans="1:11" ht="16.5" customHeight="1">
      <c r="A79" s="146" t="s">
        <v>101</v>
      </c>
      <c r="B79" s="146"/>
      <c r="C79" s="146"/>
      <c r="D79" s="146"/>
      <c r="E79" s="146"/>
      <c r="F79" s="37">
        <v>835</v>
      </c>
      <c r="G79" s="25" t="s">
        <v>99</v>
      </c>
      <c r="H79" s="25" t="s">
        <v>82</v>
      </c>
      <c r="I79" s="25"/>
      <c r="J79" s="25"/>
      <c r="K79" s="35">
        <f>K82</f>
        <v>205</v>
      </c>
    </row>
    <row r="80" spans="1:11" ht="2.25" customHeight="1" hidden="1">
      <c r="A80" s="96" t="s">
        <v>158</v>
      </c>
      <c r="B80" s="97"/>
      <c r="C80" s="97"/>
      <c r="D80" s="97"/>
      <c r="E80" s="98"/>
      <c r="F80" s="37">
        <v>835</v>
      </c>
      <c r="G80" s="25" t="s">
        <v>99</v>
      </c>
      <c r="H80" s="25" t="s">
        <v>82</v>
      </c>
      <c r="I80" s="25" t="s">
        <v>159</v>
      </c>
      <c r="J80" s="25" t="s">
        <v>160</v>
      </c>
      <c r="K80" s="35">
        <v>0</v>
      </c>
    </row>
    <row r="81" spans="1:11" ht="14.25" customHeight="1" hidden="1">
      <c r="A81" s="46"/>
      <c r="B81" s="48"/>
      <c r="C81" s="48"/>
      <c r="D81" s="48"/>
      <c r="E81" s="49"/>
      <c r="F81" s="37">
        <v>835</v>
      </c>
      <c r="G81" s="25" t="s">
        <v>99</v>
      </c>
      <c r="H81" s="25" t="s">
        <v>82</v>
      </c>
      <c r="I81" s="25" t="s">
        <v>159</v>
      </c>
      <c r="J81" s="25" t="s">
        <v>161</v>
      </c>
      <c r="K81" s="35"/>
    </row>
    <row r="82" spans="1:11" ht="15" customHeight="1">
      <c r="A82" s="99" t="s">
        <v>162</v>
      </c>
      <c r="B82" s="100"/>
      <c r="C82" s="100"/>
      <c r="D82" s="100"/>
      <c r="E82" s="101"/>
      <c r="F82" s="37">
        <v>835</v>
      </c>
      <c r="G82" s="25" t="s">
        <v>99</v>
      </c>
      <c r="H82" s="25" t="s">
        <v>82</v>
      </c>
      <c r="I82" s="25" t="s">
        <v>163</v>
      </c>
      <c r="J82" s="25"/>
      <c r="K82" s="35">
        <f>K83</f>
        <v>205</v>
      </c>
    </row>
    <row r="83" spans="1:11" ht="19.5" customHeight="1">
      <c r="A83" s="99" t="s">
        <v>164</v>
      </c>
      <c r="B83" s="100"/>
      <c r="C83" s="100"/>
      <c r="D83" s="100"/>
      <c r="E83" s="101"/>
      <c r="F83" s="37">
        <v>835</v>
      </c>
      <c r="G83" s="25" t="s">
        <v>99</v>
      </c>
      <c r="H83" s="25" t="s">
        <v>82</v>
      </c>
      <c r="I83" s="25" t="s">
        <v>163</v>
      </c>
      <c r="J83" s="25"/>
      <c r="K83" s="35">
        <f>K85</f>
        <v>205</v>
      </c>
    </row>
    <row r="84" spans="1:11" ht="26.25" customHeight="1">
      <c r="A84" s="140" t="s">
        <v>248</v>
      </c>
      <c r="B84" s="140"/>
      <c r="C84" s="140"/>
      <c r="D84" s="140"/>
      <c r="E84" s="140"/>
      <c r="F84" s="37">
        <v>835</v>
      </c>
      <c r="G84" s="25" t="s">
        <v>99</v>
      </c>
      <c r="H84" s="25" t="s">
        <v>82</v>
      </c>
      <c r="I84" s="25" t="s">
        <v>163</v>
      </c>
      <c r="J84" s="25" t="s">
        <v>131</v>
      </c>
      <c r="K84" s="35">
        <f>K85</f>
        <v>205</v>
      </c>
    </row>
    <row r="85" spans="1:11" ht="27" customHeight="1">
      <c r="A85" s="96" t="s">
        <v>232</v>
      </c>
      <c r="B85" s="97"/>
      <c r="C85" s="97"/>
      <c r="D85" s="97"/>
      <c r="E85" s="98"/>
      <c r="F85" s="37">
        <v>835</v>
      </c>
      <c r="G85" s="25" t="s">
        <v>99</v>
      </c>
      <c r="H85" s="25" t="s">
        <v>82</v>
      </c>
      <c r="I85" s="25" t="s">
        <v>163</v>
      </c>
      <c r="J85" s="25" t="s">
        <v>224</v>
      </c>
      <c r="K85" s="35">
        <f>1237.4-32.4-1000</f>
        <v>205</v>
      </c>
    </row>
    <row r="86" spans="1:12" ht="15" customHeight="1">
      <c r="A86" s="146" t="s">
        <v>102</v>
      </c>
      <c r="B86" s="146"/>
      <c r="C86" s="146"/>
      <c r="D86" s="146"/>
      <c r="E86" s="146"/>
      <c r="F86" s="37">
        <v>835</v>
      </c>
      <c r="G86" s="25" t="s">
        <v>99</v>
      </c>
      <c r="H86" s="25" t="s">
        <v>78</v>
      </c>
      <c r="I86" s="25"/>
      <c r="J86" s="25"/>
      <c r="K86" s="35">
        <f>ROUND((K87+K90+K92+K95+K98),1)</f>
        <v>1580.5</v>
      </c>
      <c r="L86" s="34"/>
    </row>
    <row r="87" spans="1:11" ht="12.75" customHeight="1">
      <c r="A87" s="99" t="s">
        <v>165</v>
      </c>
      <c r="B87" s="100"/>
      <c r="C87" s="100"/>
      <c r="D87" s="100"/>
      <c r="E87" s="101"/>
      <c r="F87" s="37">
        <v>835</v>
      </c>
      <c r="G87" s="25" t="s">
        <v>99</v>
      </c>
      <c r="H87" s="25" t="s">
        <v>78</v>
      </c>
      <c r="I87" s="25" t="s">
        <v>166</v>
      </c>
      <c r="J87" s="25"/>
      <c r="K87" s="35">
        <v>685.4</v>
      </c>
    </row>
    <row r="88" spans="1:11" ht="23.25" customHeight="1">
      <c r="A88" s="140" t="s">
        <v>248</v>
      </c>
      <c r="B88" s="140"/>
      <c r="C88" s="140"/>
      <c r="D88" s="140"/>
      <c r="E88" s="140"/>
      <c r="F88" s="37">
        <v>835</v>
      </c>
      <c r="G88" s="25" t="s">
        <v>99</v>
      </c>
      <c r="H88" s="25" t="s">
        <v>78</v>
      </c>
      <c r="I88" s="25" t="s">
        <v>166</v>
      </c>
      <c r="J88" s="25" t="s">
        <v>131</v>
      </c>
      <c r="K88" s="35">
        <f>K89</f>
        <v>685.4</v>
      </c>
    </row>
    <row r="89" spans="1:11" ht="27.75" customHeight="1">
      <c r="A89" s="96" t="s">
        <v>232</v>
      </c>
      <c r="B89" s="97"/>
      <c r="C89" s="97"/>
      <c r="D89" s="97"/>
      <c r="E89" s="98"/>
      <c r="F89" s="37">
        <v>835</v>
      </c>
      <c r="G89" s="25" t="s">
        <v>99</v>
      </c>
      <c r="H89" s="25" t="s">
        <v>78</v>
      </c>
      <c r="I89" s="25" t="s">
        <v>166</v>
      </c>
      <c r="J89" s="25" t="s">
        <v>224</v>
      </c>
      <c r="K89" s="35">
        <v>685.4</v>
      </c>
    </row>
    <row r="90" spans="1:11" ht="89.25" customHeight="1" hidden="1">
      <c r="A90" s="99"/>
      <c r="B90" s="100"/>
      <c r="C90" s="100"/>
      <c r="D90" s="100"/>
      <c r="E90" s="101"/>
      <c r="F90" s="37">
        <v>835</v>
      </c>
      <c r="G90" s="25" t="s">
        <v>99</v>
      </c>
      <c r="H90" s="25" t="s">
        <v>78</v>
      </c>
      <c r="I90" s="25" t="s">
        <v>167</v>
      </c>
      <c r="J90" s="25"/>
      <c r="K90" s="35"/>
    </row>
    <row r="91" spans="1:11" ht="36.75" customHeight="1" hidden="1">
      <c r="A91" s="96"/>
      <c r="B91" s="97"/>
      <c r="C91" s="97"/>
      <c r="D91" s="97"/>
      <c r="E91" s="98"/>
      <c r="F91" s="37"/>
      <c r="G91" s="25" t="s">
        <v>99</v>
      </c>
      <c r="H91" s="25" t="s">
        <v>78</v>
      </c>
      <c r="I91" s="25" t="s">
        <v>167</v>
      </c>
      <c r="J91" s="25" t="s">
        <v>131</v>
      </c>
      <c r="K91" s="35"/>
    </row>
    <row r="92" spans="1:11" ht="17.25" customHeight="1">
      <c r="A92" s="99" t="s">
        <v>168</v>
      </c>
      <c r="B92" s="100"/>
      <c r="C92" s="100"/>
      <c r="D92" s="100"/>
      <c r="E92" s="101"/>
      <c r="F92" s="37">
        <v>835</v>
      </c>
      <c r="G92" s="25" t="s">
        <v>99</v>
      </c>
      <c r="H92" s="25" t="s">
        <v>78</v>
      </c>
      <c r="I92" s="25" t="s">
        <v>169</v>
      </c>
      <c r="J92" s="25"/>
      <c r="K92" s="35">
        <v>50</v>
      </c>
    </row>
    <row r="93" spans="1:11" ht="26.25" customHeight="1">
      <c r="A93" s="140" t="s">
        <v>248</v>
      </c>
      <c r="B93" s="140"/>
      <c r="C93" s="140"/>
      <c r="D93" s="140"/>
      <c r="E93" s="140"/>
      <c r="F93" s="37">
        <v>835</v>
      </c>
      <c r="G93" s="25" t="s">
        <v>99</v>
      </c>
      <c r="H93" s="25" t="s">
        <v>78</v>
      </c>
      <c r="I93" s="25" t="s">
        <v>169</v>
      </c>
      <c r="J93" s="25" t="s">
        <v>131</v>
      </c>
      <c r="K93" s="35">
        <f>K94</f>
        <v>50</v>
      </c>
    </row>
    <row r="94" spans="1:11" ht="26.25" customHeight="1">
      <c r="A94" s="96" t="s">
        <v>232</v>
      </c>
      <c r="B94" s="97"/>
      <c r="C94" s="97"/>
      <c r="D94" s="97"/>
      <c r="E94" s="98"/>
      <c r="F94" s="37">
        <v>835</v>
      </c>
      <c r="G94" s="25" t="s">
        <v>99</v>
      </c>
      <c r="H94" s="25" t="s">
        <v>78</v>
      </c>
      <c r="I94" s="25" t="s">
        <v>169</v>
      </c>
      <c r="J94" s="25" t="s">
        <v>224</v>
      </c>
      <c r="K94" s="35">
        <v>50</v>
      </c>
    </row>
    <row r="95" spans="1:11" ht="15" customHeight="1">
      <c r="A95" s="99" t="s">
        <v>170</v>
      </c>
      <c r="B95" s="100"/>
      <c r="C95" s="100"/>
      <c r="D95" s="100"/>
      <c r="E95" s="101"/>
      <c r="F95" s="37">
        <v>835</v>
      </c>
      <c r="G95" s="25" t="s">
        <v>99</v>
      </c>
      <c r="H95" s="25" t="s">
        <v>78</v>
      </c>
      <c r="I95" s="25" t="s">
        <v>171</v>
      </c>
      <c r="J95" s="25"/>
      <c r="K95" s="35">
        <v>99.9</v>
      </c>
    </row>
    <row r="96" spans="1:11" ht="23.25" customHeight="1">
      <c r="A96" s="140" t="s">
        <v>248</v>
      </c>
      <c r="B96" s="140"/>
      <c r="C96" s="140"/>
      <c r="D96" s="140"/>
      <c r="E96" s="140"/>
      <c r="F96" s="37">
        <v>835</v>
      </c>
      <c r="G96" s="25" t="s">
        <v>99</v>
      </c>
      <c r="H96" s="25" t="s">
        <v>78</v>
      </c>
      <c r="I96" s="25" t="s">
        <v>171</v>
      </c>
      <c r="J96" s="25" t="s">
        <v>131</v>
      </c>
      <c r="K96" s="35">
        <f>K97</f>
        <v>99.9</v>
      </c>
    </row>
    <row r="97" spans="1:11" ht="27" customHeight="1">
      <c r="A97" s="154" t="s">
        <v>232</v>
      </c>
      <c r="B97" s="155"/>
      <c r="C97" s="155"/>
      <c r="D97" s="155"/>
      <c r="E97" s="156"/>
      <c r="F97" s="58">
        <v>835</v>
      </c>
      <c r="G97" s="38" t="s">
        <v>99</v>
      </c>
      <c r="H97" s="59" t="s">
        <v>78</v>
      </c>
      <c r="I97" s="59" t="s">
        <v>171</v>
      </c>
      <c r="J97" s="59" t="s">
        <v>224</v>
      </c>
      <c r="K97" s="73">
        <v>99.9</v>
      </c>
    </row>
    <row r="98" spans="1:11" ht="27" customHeight="1">
      <c r="A98" s="99" t="s">
        <v>172</v>
      </c>
      <c r="B98" s="100"/>
      <c r="C98" s="100"/>
      <c r="D98" s="100"/>
      <c r="E98" s="101"/>
      <c r="F98" s="37">
        <v>835</v>
      </c>
      <c r="G98" s="25" t="s">
        <v>99</v>
      </c>
      <c r="H98" s="25" t="s">
        <v>78</v>
      </c>
      <c r="I98" s="25" t="s">
        <v>173</v>
      </c>
      <c r="J98" s="25"/>
      <c r="K98" s="35">
        <v>745.2</v>
      </c>
    </row>
    <row r="99" spans="1:11" ht="27" customHeight="1">
      <c r="A99" s="140" t="s">
        <v>248</v>
      </c>
      <c r="B99" s="140"/>
      <c r="C99" s="140"/>
      <c r="D99" s="140"/>
      <c r="E99" s="140"/>
      <c r="F99" s="37">
        <v>835</v>
      </c>
      <c r="G99" s="25" t="s">
        <v>99</v>
      </c>
      <c r="H99" s="25" t="s">
        <v>78</v>
      </c>
      <c r="I99" s="25" t="s">
        <v>173</v>
      </c>
      <c r="J99" s="25" t="s">
        <v>131</v>
      </c>
      <c r="K99" s="35">
        <f>K100</f>
        <v>745.2</v>
      </c>
    </row>
    <row r="100" spans="1:11" ht="27" customHeight="1">
      <c r="A100" s="96" t="s">
        <v>232</v>
      </c>
      <c r="B100" s="97"/>
      <c r="C100" s="97"/>
      <c r="D100" s="97"/>
      <c r="E100" s="98"/>
      <c r="F100" s="37">
        <v>835</v>
      </c>
      <c r="G100" s="50" t="s">
        <v>99</v>
      </c>
      <c r="H100" s="59" t="s">
        <v>78</v>
      </c>
      <c r="I100" s="59" t="s">
        <v>173</v>
      </c>
      <c r="J100" s="59" t="s">
        <v>224</v>
      </c>
      <c r="K100" s="73">
        <v>745.2</v>
      </c>
    </row>
    <row r="101" spans="1:11" ht="17.25" customHeight="1">
      <c r="A101" s="114" t="s">
        <v>103</v>
      </c>
      <c r="B101" s="115"/>
      <c r="C101" s="115"/>
      <c r="D101" s="115"/>
      <c r="E101" s="116"/>
      <c r="F101" s="37">
        <v>835</v>
      </c>
      <c r="G101" s="25" t="s">
        <v>88</v>
      </c>
      <c r="H101" s="25"/>
      <c r="I101" s="25"/>
      <c r="J101" s="25"/>
      <c r="K101" s="45">
        <f>ROUND(K102,1)</f>
        <v>26.1</v>
      </c>
    </row>
    <row r="102" spans="1:11" ht="12.75" customHeight="1">
      <c r="A102" s="146" t="s">
        <v>104</v>
      </c>
      <c r="B102" s="146"/>
      <c r="C102" s="146"/>
      <c r="D102" s="146"/>
      <c r="E102" s="146"/>
      <c r="F102" s="37">
        <v>835</v>
      </c>
      <c r="G102" s="25" t="s">
        <v>88</v>
      </c>
      <c r="H102" s="25" t="s">
        <v>88</v>
      </c>
      <c r="I102" s="25"/>
      <c r="J102" s="25"/>
      <c r="K102" s="35">
        <f>K103</f>
        <v>26.1</v>
      </c>
    </row>
    <row r="103" spans="1:11" ht="19.5" customHeight="1">
      <c r="A103" s="99" t="s">
        <v>174</v>
      </c>
      <c r="B103" s="100"/>
      <c r="C103" s="100"/>
      <c r="D103" s="100"/>
      <c r="E103" s="101"/>
      <c r="F103" s="37">
        <v>835</v>
      </c>
      <c r="G103" s="25" t="s">
        <v>88</v>
      </c>
      <c r="H103" s="25" t="s">
        <v>88</v>
      </c>
      <c r="I103" s="25" t="s">
        <v>175</v>
      </c>
      <c r="J103" s="25"/>
      <c r="K103" s="35">
        <f>K104</f>
        <v>26.1</v>
      </c>
    </row>
    <row r="104" spans="1:11" ht="15" customHeight="1">
      <c r="A104" s="99" t="s">
        <v>176</v>
      </c>
      <c r="B104" s="100"/>
      <c r="C104" s="100"/>
      <c r="D104" s="100"/>
      <c r="E104" s="101"/>
      <c r="F104" s="37">
        <v>835</v>
      </c>
      <c r="G104" s="25" t="s">
        <v>88</v>
      </c>
      <c r="H104" s="25" t="s">
        <v>88</v>
      </c>
      <c r="I104" s="25" t="s">
        <v>177</v>
      </c>
      <c r="J104" s="25"/>
      <c r="K104" s="35">
        <v>26.1</v>
      </c>
    </row>
    <row r="105" spans="1:11" ht="24.75" customHeight="1">
      <c r="A105" s="140" t="s">
        <v>248</v>
      </c>
      <c r="B105" s="140"/>
      <c r="C105" s="140"/>
      <c r="D105" s="140"/>
      <c r="E105" s="140"/>
      <c r="F105" s="37">
        <v>835</v>
      </c>
      <c r="G105" s="25" t="s">
        <v>88</v>
      </c>
      <c r="H105" s="25" t="s">
        <v>88</v>
      </c>
      <c r="I105" s="25" t="s">
        <v>177</v>
      </c>
      <c r="J105" s="25" t="s">
        <v>131</v>
      </c>
      <c r="K105" s="35">
        <f>K106</f>
        <v>26.1</v>
      </c>
    </row>
    <row r="106" spans="1:11" ht="33" customHeight="1">
      <c r="A106" s="96" t="s">
        <v>232</v>
      </c>
      <c r="B106" s="97"/>
      <c r="C106" s="97"/>
      <c r="D106" s="97"/>
      <c r="E106" s="98"/>
      <c r="F106" s="37">
        <v>835</v>
      </c>
      <c r="G106" s="25" t="s">
        <v>88</v>
      </c>
      <c r="H106" s="25" t="s">
        <v>88</v>
      </c>
      <c r="I106" s="25" t="s">
        <v>177</v>
      </c>
      <c r="J106" s="25" t="s">
        <v>224</v>
      </c>
      <c r="K106" s="35">
        <v>26.1</v>
      </c>
    </row>
    <row r="107" spans="1:11" ht="12.75" customHeight="1">
      <c r="A107" s="114" t="s">
        <v>110</v>
      </c>
      <c r="B107" s="115"/>
      <c r="C107" s="115"/>
      <c r="D107" s="115"/>
      <c r="E107" s="116"/>
      <c r="F107" s="37">
        <v>835</v>
      </c>
      <c r="G107" s="25" t="s">
        <v>95</v>
      </c>
      <c r="H107" s="25"/>
      <c r="I107" s="25"/>
      <c r="J107" s="25"/>
      <c r="K107" s="45">
        <f>K108+K112</f>
        <v>381.20000000000005</v>
      </c>
    </row>
    <row r="108" spans="1:11" ht="15" customHeight="1">
      <c r="A108" s="96" t="s">
        <v>112</v>
      </c>
      <c r="B108" s="97"/>
      <c r="C108" s="97"/>
      <c r="D108" s="97"/>
      <c r="E108" s="98"/>
      <c r="F108" s="37">
        <v>835</v>
      </c>
      <c r="G108" s="25" t="s">
        <v>95</v>
      </c>
      <c r="H108" s="25" t="s">
        <v>76</v>
      </c>
      <c r="I108" s="25"/>
      <c r="J108" s="25"/>
      <c r="K108" s="35">
        <f>K109</f>
        <v>249.4</v>
      </c>
    </row>
    <row r="109" spans="1:11" ht="12.75" customHeight="1" hidden="1">
      <c r="A109" s="96" t="s">
        <v>178</v>
      </c>
      <c r="B109" s="97"/>
      <c r="C109" s="97"/>
      <c r="D109" s="97"/>
      <c r="E109" s="98"/>
      <c r="F109" s="37">
        <v>835</v>
      </c>
      <c r="G109" s="25" t="s">
        <v>95</v>
      </c>
      <c r="H109" s="25" t="s">
        <v>76</v>
      </c>
      <c r="I109" s="25" t="s">
        <v>179</v>
      </c>
      <c r="J109" s="25"/>
      <c r="K109" s="35">
        <f>K111</f>
        <v>249.4</v>
      </c>
    </row>
    <row r="110" spans="1:11" ht="12.75" customHeight="1">
      <c r="A110" s="96" t="s">
        <v>331</v>
      </c>
      <c r="B110" s="97"/>
      <c r="C110" s="97"/>
      <c r="D110" s="97"/>
      <c r="E110" s="98"/>
      <c r="F110" s="37">
        <v>835</v>
      </c>
      <c r="G110" s="52" t="s">
        <v>95</v>
      </c>
      <c r="H110" s="52" t="s">
        <v>76</v>
      </c>
      <c r="I110" s="52" t="s">
        <v>332</v>
      </c>
      <c r="J110" s="52"/>
      <c r="K110" s="53">
        <v>249.4</v>
      </c>
    </row>
    <row r="111" spans="1:11" ht="29.25" customHeight="1">
      <c r="A111" s="160" t="s">
        <v>180</v>
      </c>
      <c r="B111" s="161"/>
      <c r="C111" s="161"/>
      <c r="D111" s="161"/>
      <c r="E111" s="162"/>
      <c r="F111" s="51">
        <v>835</v>
      </c>
      <c r="G111" s="52" t="s">
        <v>95</v>
      </c>
      <c r="H111" s="52" t="s">
        <v>76</v>
      </c>
      <c r="I111" s="52" t="s">
        <v>181</v>
      </c>
      <c r="J111" s="52" t="s">
        <v>182</v>
      </c>
      <c r="K111" s="53">
        <v>249.4</v>
      </c>
    </row>
    <row r="112" spans="1:11" ht="17.25" customHeight="1">
      <c r="A112" s="140" t="s">
        <v>113</v>
      </c>
      <c r="B112" s="140"/>
      <c r="C112" s="140"/>
      <c r="D112" s="140"/>
      <c r="E112" s="140"/>
      <c r="F112" s="54">
        <v>835</v>
      </c>
      <c r="G112" s="55" t="s">
        <v>95</v>
      </c>
      <c r="H112" s="55" t="s">
        <v>78</v>
      </c>
      <c r="I112" s="55"/>
      <c r="J112" s="56"/>
      <c r="K112" s="57">
        <f>K117+K113</f>
        <v>131.8</v>
      </c>
    </row>
    <row r="113" spans="1:11" ht="27" customHeight="1">
      <c r="A113" s="140" t="s">
        <v>183</v>
      </c>
      <c r="B113" s="140"/>
      <c r="C113" s="140"/>
      <c r="D113" s="140"/>
      <c r="E113" s="140"/>
      <c r="F113" s="54">
        <v>835</v>
      </c>
      <c r="G113" s="55" t="s">
        <v>95</v>
      </c>
      <c r="H113" s="55" t="s">
        <v>78</v>
      </c>
      <c r="I113" s="55" t="s">
        <v>184</v>
      </c>
      <c r="J113" s="56"/>
      <c r="K113" s="57">
        <f>K114</f>
        <v>70.9</v>
      </c>
    </row>
    <row r="114" spans="1:11" ht="69" customHeight="1">
      <c r="A114" s="169" t="s">
        <v>185</v>
      </c>
      <c r="B114" s="169"/>
      <c r="C114" s="169"/>
      <c r="D114" s="169"/>
      <c r="E114" s="169"/>
      <c r="F114" s="54">
        <v>835</v>
      </c>
      <c r="G114" s="55" t="s">
        <v>186</v>
      </c>
      <c r="H114" s="55" t="s">
        <v>78</v>
      </c>
      <c r="I114" s="55" t="s">
        <v>187</v>
      </c>
      <c r="J114" s="56"/>
      <c r="K114" s="57">
        <f>K116</f>
        <v>70.9</v>
      </c>
    </row>
    <row r="115" spans="1:11" ht="30" customHeight="1">
      <c r="A115" s="157" t="s">
        <v>335</v>
      </c>
      <c r="B115" s="158"/>
      <c r="C115" s="158"/>
      <c r="D115" s="158"/>
      <c r="E115" s="159"/>
      <c r="F115" s="54">
        <v>835</v>
      </c>
      <c r="G115" s="55" t="s">
        <v>95</v>
      </c>
      <c r="H115" s="55" t="s">
        <v>78</v>
      </c>
      <c r="I115" s="55" t="s">
        <v>187</v>
      </c>
      <c r="J115" s="56" t="s">
        <v>201</v>
      </c>
      <c r="K115" s="57">
        <f>K116</f>
        <v>70.9</v>
      </c>
    </row>
    <row r="116" spans="1:11" ht="29.25" customHeight="1">
      <c r="A116" s="157" t="s">
        <v>334</v>
      </c>
      <c r="B116" s="158"/>
      <c r="C116" s="158"/>
      <c r="D116" s="158"/>
      <c r="E116" s="159"/>
      <c r="F116" s="54">
        <v>835</v>
      </c>
      <c r="G116" s="55" t="s">
        <v>186</v>
      </c>
      <c r="H116" s="55" t="s">
        <v>78</v>
      </c>
      <c r="I116" s="55" t="s">
        <v>187</v>
      </c>
      <c r="J116" s="56" t="s">
        <v>333</v>
      </c>
      <c r="K116" s="57">
        <v>70.9</v>
      </c>
    </row>
    <row r="117" spans="1:11" ht="27" customHeight="1">
      <c r="A117" s="169" t="s">
        <v>188</v>
      </c>
      <c r="B117" s="169"/>
      <c r="C117" s="169"/>
      <c r="D117" s="169"/>
      <c r="E117" s="169"/>
      <c r="F117" s="54">
        <v>835</v>
      </c>
      <c r="G117" s="55" t="s">
        <v>95</v>
      </c>
      <c r="H117" s="55" t="s">
        <v>78</v>
      </c>
      <c r="I117" s="55" t="s">
        <v>189</v>
      </c>
      <c r="J117" s="56"/>
      <c r="K117" s="57">
        <f>K118</f>
        <v>60.9</v>
      </c>
    </row>
    <row r="118" spans="1:11" ht="67.5" customHeight="1">
      <c r="A118" s="169" t="s">
        <v>185</v>
      </c>
      <c r="B118" s="169"/>
      <c r="C118" s="169"/>
      <c r="D118" s="169"/>
      <c r="E118" s="169"/>
      <c r="F118" s="54">
        <v>835</v>
      </c>
      <c r="G118" s="55" t="s">
        <v>95</v>
      </c>
      <c r="H118" s="55" t="s">
        <v>78</v>
      </c>
      <c r="I118" s="55" t="s">
        <v>190</v>
      </c>
      <c r="J118" s="56"/>
      <c r="K118" s="57">
        <f>K120</f>
        <v>60.9</v>
      </c>
    </row>
    <row r="119" spans="1:11" ht="27" customHeight="1">
      <c r="A119" s="157" t="s">
        <v>252</v>
      </c>
      <c r="B119" s="158"/>
      <c r="C119" s="158"/>
      <c r="D119" s="158"/>
      <c r="E119" s="159"/>
      <c r="F119" s="54">
        <v>835</v>
      </c>
      <c r="G119" s="55" t="s">
        <v>95</v>
      </c>
      <c r="H119" s="55" t="s">
        <v>78</v>
      </c>
      <c r="I119" s="55" t="s">
        <v>251</v>
      </c>
      <c r="J119" s="56" t="s">
        <v>201</v>
      </c>
      <c r="K119" s="57">
        <f>K120</f>
        <v>60.9</v>
      </c>
    </row>
    <row r="120" spans="1:11" ht="30" customHeight="1">
      <c r="A120" s="157" t="s">
        <v>334</v>
      </c>
      <c r="B120" s="158"/>
      <c r="C120" s="158"/>
      <c r="D120" s="158"/>
      <c r="E120" s="159"/>
      <c r="F120" s="54">
        <v>835</v>
      </c>
      <c r="G120" s="55" t="s">
        <v>95</v>
      </c>
      <c r="H120" s="55" t="s">
        <v>78</v>
      </c>
      <c r="I120" s="55" t="s">
        <v>190</v>
      </c>
      <c r="J120" s="56" t="s">
        <v>333</v>
      </c>
      <c r="K120" s="57">
        <v>60.9</v>
      </c>
    </row>
    <row r="121" spans="1:11" ht="41.25" customHeight="1">
      <c r="A121" s="163" t="s">
        <v>114</v>
      </c>
      <c r="B121" s="164"/>
      <c r="C121" s="164"/>
      <c r="D121" s="164"/>
      <c r="E121" s="165"/>
      <c r="F121" s="58">
        <v>835</v>
      </c>
      <c r="G121" s="59" t="s">
        <v>115</v>
      </c>
      <c r="H121" s="59"/>
      <c r="I121" s="59"/>
      <c r="J121" s="59"/>
      <c r="K121" s="66">
        <f>K122</f>
        <v>224</v>
      </c>
    </row>
    <row r="122" spans="1:11" ht="26.25" customHeight="1">
      <c r="A122" s="91" t="s">
        <v>116</v>
      </c>
      <c r="B122" s="91"/>
      <c r="C122" s="91"/>
      <c r="D122" s="91"/>
      <c r="E122" s="91"/>
      <c r="F122" s="37">
        <v>835</v>
      </c>
      <c r="G122" s="25" t="s">
        <v>115</v>
      </c>
      <c r="H122" s="25" t="s">
        <v>78</v>
      </c>
      <c r="I122" s="25"/>
      <c r="J122" s="25"/>
      <c r="K122" s="35">
        <f>K123</f>
        <v>224</v>
      </c>
    </row>
    <row r="123" spans="1:11" ht="81" customHeight="1">
      <c r="A123" s="166" t="s">
        <v>191</v>
      </c>
      <c r="B123" s="167"/>
      <c r="C123" s="167"/>
      <c r="D123" s="167"/>
      <c r="E123" s="168"/>
      <c r="F123" s="37">
        <v>835</v>
      </c>
      <c r="G123" s="25" t="s">
        <v>115</v>
      </c>
      <c r="H123" s="25" t="s">
        <v>78</v>
      </c>
      <c r="I123" s="25" t="s">
        <v>192</v>
      </c>
      <c r="J123" s="25"/>
      <c r="K123" s="35">
        <f>K124</f>
        <v>224</v>
      </c>
    </row>
    <row r="124" spans="1:11" ht="23.25" customHeight="1">
      <c r="A124" s="91" t="s">
        <v>193</v>
      </c>
      <c r="B124" s="91"/>
      <c r="C124" s="91"/>
      <c r="D124" s="91"/>
      <c r="E124" s="91"/>
      <c r="F124" s="37">
        <v>835</v>
      </c>
      <c r="G124" s="25" t="s">
        <v>115</v>
      </c>
      <c r="H124" s="25" t="s">
        <v>78</v>
      </c>
      <c r="I124" s="25" t="s">
        <v>192</v>
      </c>
      <c r="J124" s="25" t="s">
        <v>194</v>
      </c>
      <c r="K124" s="35">
        <f>89.6+134.4</f>
        <v>224</v>
      </c>
    </row>
    <row r="125" spans="1:11" ht="27" customHeight="1">
      <c r="A125" s="114" t="s">
        <v>195</v>
      </c>
      <c r="B125" s="115"/>
      <c r="C125" s="115"/>
      <c r="D125" s="115"/>
      <c r="E125" s="116"/>
      <c r="F125" s="60">
        <v>835</v>
      </c>
      <c r="G125" s="25"/>
      <c r="H125" s="25"/>
      <c r="I125" s="25"/>
      <c r="J125" s="25"/>
      <c r="K125" s="35">
        <f>ROUND(K126,1)</f>
        <v>3802.2</v>
      </c>
    </row>
    <row r="126" spans="1:11" ht="15" customHeight="1">
      <c r="A126" s="114" t="s">
        <v>107</v>
      </c>
      <c r="B126" s="115"/>
      <c r="C126" s="115"/>
      <c r="D126" s="115"/>
      <c r="E126" s="116"/>
      <c r="F126" s="33">
        <v>835</v>
      </c>
      <c r="G126" s="25" t="s">
        <v>106</v>
      </c>
      <c r="H126" s="25"/>
      <c r="I126" s="25"/>
      <c r="J126" s="25"/>
      <c r="K126" s="45">
        <f>K127</f>
        <v>3802.2000000000003</v>
      </c>
    </row>
    <row r="127" spans="1:11" ht="16.5" customHeight="1">
      <c r="A127" s="146" t="s">
        <v>107</v>
      </c>
      <c r="B127" s="146"/>
      <c r="C127" s="146"/>
      <c r="D127" s="146"/>
      <c r="E127" s="146"/>
      <c r="F127" s="33">
        <v>835</v>
      </c>
      <c r="G127" s="25" t="s">
        <v>106</v>
      </c>
      <c r="H127" s="25" t="s">
        <v>76</v>
      </c>
      <c r="I127" s="25"/>
      <c r="J127" s="25"/>
      <c r="K127" s="35">
        <f>K128</f>
        <v>3802.2000000000003</v>
      </c>
    </row>
    <row r="128" spans="1:11" ht="29.25" customHeight="1">
      <c r="A128" s="105" t="s">
        <v>196</v>
      </c>
      <c r="B128" s="106"/>
      <c r="C128" s="106"/>
      <c r="D128" s="106"/>
      <c r="E128" s="107"/>
      <c r="F128" s="33">
        <v>835</v>
      </c>
      <c r="G128" s="25" t="s">
        <v>106</v>
      </c>
      <c r="H128" s="25" t="s">
        <v>76</v>
      </c>
      <c r="I128" s="25" t="s">
        <v>197</v>
      </c>
      <c r="J128" s="25"/>
      <c r="K128" s="35">
        <f>K129+K141</f>
        <v>3802.2000000000003</v>
      </c>
    </row>
    <row r="129" spans="1:11" ht="27" customHeight="1">
      <c r="A129" s="99" t="s">
        <v>150</v>
      </c>
      <c r="B129" s="100"/>
      <c r="C129" s="100"/>
      <c r="D129" s="100"/>
      <c r="E129" s="101"/>
      <c r="F129" s="33">
        <v>835</v>
      </c>
      <c r="G129" s="25" t="s">
        <v>106</v>
      </c>
      <c r="H129" s="25" t="s">
        <v>76</v>
      </c>
      <c r="I129" s="25" t="s">
        <v>198</v>
      </c>
      <c r="J129" s="25"/>
      <c r="K129" s="35">
        <f>K130</f>
        <v>3791.7000000000003</v>
      </c>
    </row>
    <row r="130" spans="1:11" ht="15.75" customHeight="1">
      <c r="A130" s="96" t="s">
        <v>199</v>
      </c>
      <c r="B130" s="97"/>
      <c r="C130" s="97"/>
      <c r="D130" s="97"/>
      <c r="E130" s="98"/>
      <c r="F130" s="33">
        <v>835</v>
      </c>
      <c r="G130" s="25" t="s">
        <v>106</v>
      </c>
      <c r="H130" s="25" t="s">
        <v>76</v>
      </c>
      <c r="I130" s="25" t="s">
        <v>198</v>
      </c>
      <c r="J130" s="25"/>
      <c r="K130" s="61">
        <f>K132+K135+K136+K140+K133+K137+K139</f>
        <v>3791.7000000000003</v>
      </c>
    </row>
    <row r="131" spans="1:11" ht="15.75" customHeight="1">
      <c r="A131" s="139" t="s">
        <v>254</v>
      </c>
      <c r="B131" s="139"/>
      <c r="C131" s="139"/>
      <c r="D131" s="139"/>
      <c r="E131" s="139"/>
      <c r="F131" s="33">
        <v>835</v>
      </c>
      <c r="G131" s="25" t="s">
        <v>106</v>
      </c>
      <c r="H131" s="25" t="s">
        <v>76</v>
      </c>
      <c r="I131" s="25" t="s">
        <v>198</v>
      </c>
      <c r="J131" s="25" t="s">
        <v>253</v>
      </c>
      <c r="K131" s="61">
        <f>K132+K133</f>
        <v>2221</v>
      </c>
    </row>
    <row r="132" spans="1:11" ht="23.25" customHeight="1">
      <c r="A132" s="96" t="s">
        <v>225</v>
      </c>
      <c r="B132" s="97"/>
      <c r="C132" s="97"/>
      <c r="D132" s="97"/>
      <c r="E132" s="98"/>
      <c r="F132" s="33">
        <v>835</v>
      </c>
      <c r="G132" s="25" t="s">
        <v>106</v>
      </c>
      <c r="H132" s="25" t="s">
        <v>76</v>
      </c>
      <c r="I132" s="25" t="s">
        <v>198</v>
      </c>
      <c r="J132" s="25" t="s">
        <v>233</v>
      </c>
      <c r="K132" s="61">
        <f>1965.4+242.4</f>
        <v>2207.8</v>
      </c>
    </row>
    <row r="133" spans="1:11" ht="23.25" customHeight="1">
      <c r="A133" s="96" t="s">
        <v>226</v>
      </c>
      <c r="B133" s="97"/>
      <c r="C133" s="97"/>
      <c r="D133" s="97"/>
      <c r="E133" s="98"/>
      <c r="F133" s="33">
        <v>835</v>
      </c>
      <c r="G133" s="25" t="s">
        <v>106</v>
      </c>
      <c r="H133" s="25" t="s">
        <v>76</v>
      </c>
      <c r="I133" s="25" t="s">
        <v>198</v>
      </c>
      <c r="J133" s="25" t="s">
        <v>234</v>
      </c>
      <c r="K133" s="61">
        <v>13.2</v>
      </c>
    </row>
    <row r="134" spans="1:11" ht="23.25" customHeight="1">
      <c r="A134" s="140" t="s">
        <v>248</v>
      </c>
      <c r="B134" s="140"/>
      <c r="C134" s="140"/>
      <c r="D134" s="140"/>
      <c r="E134" s="140"/>
      <c r="F134" s="71">
        <v>835</v>
      </c>
      <c r="G134" s="25" t="s">
        <v>106</v>
      </c>
      <c r="H134" s="25" t="s">
        <v>76</v>
      </c>
      <c r="I134" s="25" t="s">
        <v>198</v>
      </c>
      <c r="J134" s="25" t="s">
        <v>131</v>
      </c>
      <c r="K134" s="61">
        <f>K135+K137</f>
        <v>1540.2</v>
      </c>
    </row>
    <row r="135" spans="1:11" ht="26.25" customHeight="1">
      <c r="A135" s="96" t="s">
        <v>227</v>
      </c>
      <c r="B135" s="97"/>
      <c r="C135" s="97"/>
      <c r="D135" s="97"/>
      <c r="E135" s="98"/>
      <c r="F135" s="33">
        <v>835</v>
      </c>
      <c r="G135" s="25" t="s">
        <v>106</v>
      </c>
      <c r="H135" s="25" t="s">
        <v>76</v>
      </c>
      <c r="I135" s="25" t="s">
        <v>198</v>
      </c>
      <c r="J135" s="25" t="s">
        <v>223</v>
      </c>
      <c r="K135" s="61">
        <f>91+13.8</f>
        <v>104.8</v>
      </c>
    </row>
    <row r="136" spans="1:12" ht="1.5" customHeight="1" hidden="1">
      <c r="A136" s="96" t="s">
        <v>200</v>
      </c>
      <c r="B136" s="97"/>
      <c r="C136" s="97"/>
      <c r="D136" s="97"/>
      <c r="E136" s="98"/>
      <c r="F136" s="33">
        <v>835</v>
      </c>
      <c r="G136" s="25" t="s">
        <v>106</v>
      </c>
      <c r="H136" s="25" t="s">
        <v>76</v>
      </c>
      <c r="I136" s="25" t="s">
        <v>198</v>
      </c>
      <c r="J136" s="25" t="s">
        <v>201</v>
      </c>
      <c r="K136" s="61"/>
      <c r="L136" s="34"/>
    </row>
    <row r="137" spans="1:12" ht="25.5" customHeight="1">
      <c r="A137" s="96" t="s">
        <v>232</v>
      </c>
      <c r="B137" s="97"/>
      <c r="C137" s="97"/>
      <c r="D137" s="97"/>
      <c r="E137" s="98"/>
      <c r="F137" s="33">
        <v>835</v>
      </c>
      <c r="G137" s="25" t="s">
        <v>106</v>
      </c>
      <c r="H137" s="25" t="s">
        <v>76</v>
      </c>
      <c r="I137" s="25" t="s">
        <v>198</v>
      </c>
      <c r="J137" s="25" t="s">
        <v>224</v>
      </c>
      <c r="K137" s="61">
        <f>1249.2+200-13.8</f>
        <v>1435.4</v>
      </c>
      <c r="L137" s="34"/>
    </row>
    <row r="138" spans="1:12" ht="17.25" customHeight="1">
      <c r="A138" s="140" t="s">
        <v>250</v>
      </c>
      <c r="B138" s="140"/>
      <c r="C138" s="140"/>
      <c r="D138" s="140"/>
      <c r="E138" s="140"/>
      <c r="F138" s="71">
        <v>835</v>
      </c>
      <c r="G138" s="25" t="s">
        <v>106</v>
      </c>
      <c r="H138" s="25" t="s">
        <v>76</v>
      </c>
      <c r="I138" s="25" t="s">
        <v>198</v>
      </c>
      <c r="J138" s="25" t="s">
        <v>249</v>
      </c>
      <c r="K138" s="61">
        <f>K139+K140</f>
        <v>30.5</v>
      </c>
      <c r="L138" s="34"/>
    </row>
    <row r="139" spans="1:12" ht="25.5" customHeight="1">
      <c r="A139" s="96" t="s">
        <v>230</v>
      </c>
      <c r="B139" s="97"/>
      <c r="C139" s="97"/>
      <c r="D139" s="97"/>
      <c r="E139" s="98"/>
      <c r="F139" s="33">
        <v>835</v>
      </c>
      <c r="G139" s="25" t="s">
        <v>106</v>
      </c>
      <c r="H139" s="25" t="s">
        <v>76</v>
      </c>
      <c r="I139" s="25" t="s">
        <v>198</v>
      </c>
      <c r="J139" s="25" t="s">
        <v>228</v>
      </c>
      <c r="K139" s="61">
        <v>28</v>
      </c>
      <c r="L139" s="34"/>
    </row>
    <row r="140" spans="1:11" ht="19.5" customHeight="1">
      <c r="A140" s="96" t="s">
        <v>231</v>
      </c>
      <c r="B140" s="97"/>
      <c r="C140" s="97"/>
      <c r="D140" s="97"/>
      <c r="E140" s="98"/>
      <c r="F140" s="33">
        <v>835</v>
      </c>
      <c r="G140" s="25" t="s">
        <v>106</v>
      </c>
      <c r="H140" s="25" t="s">
        <v>76</v>
      </c>
      <c r="I140" s="25" t="s">
        <v>198</v>
      </c>
      <c r="J140" s="25" t="s">
        <v>229</v>
      </c>
      <c r="K140" s="35">
        <v>2.5</v>
      </c>
    </row>
    <row r="141" spans="1:11" ht="30.75" customHeight="1">
      <c r="A141" s="96" t="s">
        <v>202</v>
      </c>
      <c r="B141" s="97"/>
      <c r="C141" s="97"/>
      <c r="D141" s="97"/>
      <c r="E141" s="98"/>
      <c r="F141" s="33">
        <v>835</v>
      </c>
      <c r="G141" s="25" t="s">
        <v>106</v>
      </c>
      <c r="H141" s="25" t="s">
        <v>76</v>
      </c>
      <c r="I141" s="25" t="s">
        <v>203</v>
      </c>
      <c r="J141" s="25"/>
      <c r="K141" s="35">
        <f>K142</f>
        <v>10.5</v>
      </c>
    </row>
    <row r="142" spans="1:11" ht="21" customHeight="1">
      <c r="A142" s="96" t="s">
        <v>199</v>
      </c>
      <c r="B142" s="97"/>
      <c r="C142" s="97"/>
      <c r="D142" s="97"/>
      <c r="E142" s="98"/>
      <c r="F142" s="33">
        <v>835</v>
      </c>
      <c r="G142" s="25" t="s">
        <v>106</v>
      </c>
      <c r="H142" s="25" t="s">
        <v>76</v>
      </c>
      <c r="I142" s="25" t="s">
        <v>203</v>
      </c>
      <c r="J142" s="74"/>
      <c r="K142" s="35">
        <v>10.5</v>
      </c>
    </row>
    <row r="143" spans="1:11" ht="24" customHeight="1">
      <c r="A143" s="140" t="s">
        <v>248</v>
      </c>
      <c r="B143" s="140"/>
      <c r="C143" s="140"/>
      <c r="D143" s="140"/>
      <c r="E143" s="140"/>
      <c r="F143" s="33">
        <v>835</v>
      </c>
      <c r="G143" s="25" t="s">
        <v>106</v>
      </c>
      <c r="H143" s="25" t="s">
        <v>76</v>
      </c>
      <c r="I143" s="25" t="s">
        <v>203</v>
      </c>
      <c r="J143" s="25" t="s">
        <v>131</v>
      </c>
      <c r="K143" s="35">
        <f>K144</f>
        <v>10.5</v>
      </c>
    </row>
    <row r="144" spans="1:11" ht="26.25" customHeight="1">
      <c r="A144" s="96" t="s">
        <v>232</v>
      </c>
      <c r="B144" s="97"/>
      <c r="C144" s="97"/>
      <c r="D144" s="97"/>
      <c r="E144" s="98"/>
      <c r="F144" s="33">
        <v>835</v>
      </c>
      <c r="G144" s="25" t="s">
        <v>106</v>
      </c>
      <c r="H144" s="25" t="s">
        <v>76</v>
      </c>
      <c r="I144" s="25" t="s">
        <v>203</v>
      </c>
      <c r="J144" s="25" t="s">
        <v>224</v>
      </c>
      <c r="K144" s="35">
        <v>10.5</v>
      </c>
    </row>
    <row r="145" spans="1:11" ht="25.5" customHeight="1">
      <c r="A145" s="114" t="s">
        <v>204</v>
      </c>
      <c r="B145" s="115"/>
      <c r="C145" s="115"/>
      <c r="D145" s="115"/>
      <c r="E145" s="116"/>
      <c r="F145" s="29">
        <v>835</v>
      </c>
      <c r="G145" s="25"/>
      <c r="H145" s="25"/>
      <c r="I145" s="25"/>
      <c r="J145" s="25"/>
      <c r="K145" s="45">
        <f>ROUND(K146,1)</f>
        <v>3661.9</v>
      </c>
    </row>
    <row r="146" spans="1:11" ht="16.5" customHeight="1">
      <c r="A146" s="141" t="s">
        <v>108</v>
      </c>
      <c r="B146" s="97"/>
      <c r="C146" s="97"/>
      <c r="D146" s="97"/>
      <c r="E146" s="98"/>
      <c r="F146" s="33">
        <v>835</v>
      </c>
      <c r="G146" s="25" t="s">
        <v>84</v>
      </c>
      <c r="H146" s="25"/>
      <c r="I146" s="25"/>
      <c r="J146" s="25"/>
      <c r="K146" s="35">
        <f>K147</f>
        <v>3661.891</v>
      </c>
    </row>
    <row r="147" spans="1:11" ht="18.75" customHeight="1">
      <c r="A147" s="146" t="s">
        <v>109</v>
      </c>
      <c r="B147" s="146"/>
      <c r="C147" s="146"/>
      <c r="D147" s="146"/>
      <c r="E147" s="146"/>
      <c r="F147" s="33">
        <v>835</v>
      </c>
      <c r="G147" s="25" t="s">
        <v>84</v>
      </c>
      <c r="H147" s="25" t="s">
        <v>76</v>
      </c>
      <c r="I147" s="25"/>
      <c r="J147" s="25"/>
      <c r="K147" s="35">
        <f>K148</f>
        <v>3661.891</v>
      </c>
    </row>
    <row r="148" spans="1:11" ht="29.25" customHeight="1">
      <c r="A148" s="99" t="s">
        <v>205</v>
      </c>
      <c r="B148" s="100"/>
      <c r="C148" s="100"/>
      <c r="D148" s="100"/>
      <c r="E148" s="101"/>
      <c r="F148" s="33">
        <v>835</v>
      </c>
      <c r="G148" s="25" t="s">
        <v>84</v>
      </c>
      <c r="H148" s="25" t="s">
        <v>76</v>
      </c>
      <c r="I148" s="25" t="s">
        <v>206</v>
      </c>
      <c r="J148" s="25"/>
      <c r="K148" s="35">
        <f>K149</f>
        <v>3661.891</v>
      </c>
    </row>
    <row r="149" spans="1:11" ht="27" customHeight="1">
      <c r="A149" s="99" t="s">
        <v>207</v>
      </c>
      <c r="B149" s="100"/>
      <c r="C149" s="100"/>
      <c r="D149" s="100"/>
      <c r="E149" s="101"/>
      <c r="F149" s="33">
        <v>835</v>
      </c>
      <c r="G149" s="25" t="s">
        <v>84</v>
      </c>
      <c r="H149" s="25" t="s">
        <v>76</v>
      </c>
      <c r="I149" s="25" t="s">
        <v>208</v>
      </c>
      <c r="J149" s="25"/>
      <c r="K149" s="35">
        <f>K150</f>
        <v>3661.891</v>
      </c>
    </row>
    <row r="150" spans="1:11" ht="15.75" customHeight="1">
      <c r="A150" s="96" t="s">
        <v>199</v>
      </c>
      <c r="B150" s="97"/>
      <c r="C150" s="97"/>
      <c r="D150" s="97"/>
      <c r="E150" s="98"/>
      <c r="F150" s="33">
        <v>835</v>
      </c>
      <c r="G150" s="25" t="s">
        <v>84</v>
      </c>
      <c r="H150" s="25" t="s">
        <v>76</v>
      </c>
      <c r="I150" s="25" t="s">
        <v>208</v>
      </c>
      <c r="J150" s="25"/>
      <c r="K150" s="35">
        <f>K153+K157+K160+K154+K156+K159</f>
        <v>3661.891</v>
      </c>
    </row>
    <row r="151" spans="1:13" ht="1.5" customHeight="1" hidden="1">
      <c r="A151" s="114" t="s">
        <v>209</v>
      </c>
      <c r="B151" s="115"/>
      <c r="C151" s="115"/>
      <c r="D151" s="115"/>
      <c r="E151" s="116"/>
      <c r="F151" s="33">
        <v>835</v>
      </c>
      <c r="G151" s="25"/>
      <c r="H151" s="25"/>
      <c r="I151" s="25"/>
      <c r="J151" s="25"/>
      <c r="K151" s="35">
        <v>0</v>
      </c>
      <c r="M151" s="32"/>
    </row>
    <row r="152" spans="1:13" ht="20.25" customHeight="1">
      <c r="A152" s="139" t="s">
        <v>254</v>
      </c>
      <c r="B152" s="139"/>
      <c r="C152" s="139"/>
      <c r="D152" s="139"/>
      <c r="E152" s="139"/>
      <c r="F152" s="33">
        <v>835</v>
      </c>
      <c r="G152" s="25" t="s">
        <v>84</v>
      </c>
      <c r="H152" s="25" t="s">
        <v>76</v>
      </c>
      <c r="I152" s="25" t="s">
        <v>208</v>
      </c>
      <c r="J152" s="25" t="s">
        <v>253</v>
      </c>
      <c r="K152" s="35">
        <f>K153+K154</f>
        <v>1629.6</v>
      </c>
      <c r="M152" s="32"/>
    </row>
    <row r="153" spans="1:11" ht="18.75" customHeight="1">
      <c r="A153" s="96" t="s">
        <v>225</v>
      </c>
      <c r="B153" s="97"/>
      <c r="C153" s="97"/>
      <c r="D153" s="97"/>
      <c r="E153" s="98"/>
      <c r="F153" s="28">
        <v>835</v>
      </c>
      <c r="G153" s="25" t="s">
        <v>84</v>
      </c>
      <c r="H153" s="25" t="s">
        <v>76</v>
      </c>
      <c r="I153" s="25" t="s">
        <v>208</v>
      </c>
      <c r="J153" s="25" t="s">
        <v>233</v>
      </c>
      <c r="K153" s="27">
        <f>1759.8-104.5-31.5</f>
        <v>1623.8</v>
      </c>
    </row>
    <row r="154" spans="1:11" ht="27.75" customHeight="1">
      <c r="A154" s="96" t="s">
        <v>226</v>
      </c>
      <c r="B154" s="97"/>
      <c r="C154" s="97"/>
      <c r="D154" s="97"/>
      <c r="E154" s="98"/>
      <c r="F154" s="28">
        <v>835</v>
      </c>
      <c r="G154" s="25" t="s">
        <v>84</v>
      </c>
      <c r="H154" s="25" t="s">
        <v>76</v>
      </c>
      <c r="I154" s="25" t="s">
        <v>208</v>
      </c>
      <c r="J154" s="25" t="s">
        <v>234</v>
      </c>
      <c r="K154" s="27">
        <f>12.8-7</f>
        <v>5.800000000000001</v>
      </c>
    </row>
    <row r="155" spans="1:11" ht="27.75" customHeight="1">
      <c r="A155" s="140" t="s">
        <v>248</v>
      </c>
      <c r="B155" s="140"/>
      <c r="C155" s="140"/>
      <c r="D155" s="140"/>
      <c r="E155" s="140"/>
      <c r="F155" s="28">
        <v>835</v>
      </c>
      <c r="G155" s="25" t="s">
        <v>84</v>
      </c>
      <c r="H155" s="25" t="s">
        <v>76</v>
      </c>
      <c r="I155" s="25" t="s">
        <v>208</v>
      </c>
      <c r="J155" s="25" t="s">
        <v>131</v>
      </c>
      <c r="K155" s="27">
        <f>K156+K157</f>
        <v>2023.6000000000001</v>
      </c>
    </row>
    <row r="156" spans="1:11" ht="27" customHeight="1">
      <c r="A156" s="96" t="s">
        <v>227</v>
      </c>
      <c r="B156" s="97"/>
      <c r="C156" s="97"/>
      <c r="D156" s="97"/>
      <c r="E156" s="98"/>
      <c r="F156" s="28">
        <v>835</v>
      </c>
      <c r="G156" s="25" t="s">
        <v>84</v>
      </c>
      <c r="H156" s="25" t="s">
        <v>76</v>
      </c>
      <c r="I156" s="25" t="s">
        <v>208</v>
      </c>
      <c r="J156" s="25" t="s">
        <v>223</v>
      </c>
      <c r="K156" s="27">
        <v>46.4</v>
      </c>
    </row>
    <row r="157" spans="1:11" ht="28.5" customHeight="1">
      <c r="A157" s="96" t="s">
        <v>232</v>
      </c>
      <c r="B157" s="97"/>
      <c r="C157" s="97"/>
      <c r="D157" s="97"/>
      <c r="E157" s="98"/>
      <c r="F157" s="28">
        <v>835</v>
      </c>
      <c r="G157" s="25" t="s">
        <v>84</v>
      </c>
      <c r="H157" s="25" t="s">
        <v>76</v>
      </c>
      <c r="I157" s="25" t="s">
        <v>208</v>
      </c>
      <c r="J157" s="25" t="s">
        <v>224</v>
      </c>
      <c r="K157" s="27">
        <f>1629.3+200+147.9</f>
        <v>1977.2</v>
      </c>
    </row>
    <row r="158" spans="1:11" ht="20.25" customHeight="1">
      <c r="A158" s="140" t="s">
        <v>250</v>
      </c>
      <c r="B158" s="140"/>
      <c r="C158" s="140"/>
      <c r="D158" s="140"/>
      <c r="E158" s="140"/>
      <c r="F158" s="28">
        <v>835</v>
      </c>
      <c r="G158" s="25" t="s">
        <v>84</v>
      </c>
      <c r="H158" s="25" t="s">
        <v>76</v>
      </c>
      <c r="I158" s="25" t="s">
        <v>208</v>
      </c>
      <c r="J158" s="25" t="s">
        <v>249</v>
      </c>
      <c r="K158" s="27">
        <f>K159+K160</f>
        <v>8.690999999999999</v>
      </c>
    </row>
    <row r="159" spans="1:11" ht="28.5" customHeight="1">
      <c r="A159" s="96" t="s">
        <v>230</v>
      </c>
      <c r="B159" s="97"/>
      <c r="C159" s="97"/>
      <c r="D159" s="97"/>
      <c r="E159" s="98"/>
      <c r="F159" s="28">
        <v>835</v>
      </c>
      <c r="G159" s="25" t="s">
        <v>84</v>
      </c>
      <c r="H159" s="25" t="s">
        <v>76</v>
      </c>
      <c r="I159" s="25" t="s">
        <v>208</v>
      </c>
      <c r="J159" s="25" t="s">
        <v>228</v>
      </c>
      <c r="K159" s="27">
        <f>5.8-3.312</f>
        <v>2.488</v>
      </c>
    </row>
    <row r="160" spans="1:11" ht="16.5" customHeight="1">
      <c r="A160" s="96" t="s">
        <v>231</v>
      </c>
      <c r="B160" s="97"/>
      <c r="C160" s="97"/>
      <c r="D160" s="97"/>
      <c r="E160" s="98"/>
      <c r="F160" s="28">
        <v>835</v>
      </c>
      <c r="G160" s="25" t="s">
        <v>84</v>
      </c>
      <c r="H160" s="25" t="s">
        <v>76</v>
      </c>
      <c r="I160" s="25" t="s">
        <v>208</v>
      </c>
      <c r="J160" s="25" t="s">
        <v>229</v>
      </c>
      <c r="K160" s="27">
        <f>7.8-1.597</f>
        <v>6.202999999999999</v>
      </c>
    </row>
    <row r="161" spans="1:13" ht="12.75" customHeight="1">
      <c r="A161" s="146" t="s">
        <v>117</v>
      </c>
      <c r="B161" s="146"/>
      <c r="C161" s="146"/>
      <c r="D161" s="146"/>
      <c r="E161" s="146"/>
      <c r="F161" s="36"/>
      <c r="G161" s="22"/>
      <c r="H161" s="22"/>
      <c r="I161" s="22"/>
      <c r="J161" s="22"/>
      <c r="K161" s="85">
        <f>ROUND((K151+K145+K125+K121+K107+K101+K86+K79+K74+K57+K49+K13+K68),1)</f>
        <v>15865.2</v>
      </c>
      <c r="M161" s="32"/>
    </row>
    <row r="167" ht="12.75">
      <c r="L167" s="32"/>
    </row>
  </sheetData>
  <sheetProtection/>
  <mergeCells count="158">
    <mergeCell ref="A154:E154"/>
    <mergeCell ref="A156:E156"/>
    <mergeCell ref="A161:E161"/>
    <mergeCell ref="A153:E153"/>
    <mergeCell ref="A157:E157"/>
    <mergeCell ref="A159:E159"/>
    <mergeCell ref="A160:E160"/>
    <mergeCell ref="A113:E113"/>
    <mergeCell ref="A118:E118"/>
    <mergeCell ref="A120:E120"/>
    <mergeCell ref="A119:E119"/>
    <mergeCell ref="A114:E114"/>
    <mergeCell ref="A116:E116"/>
    <mergeCell ref="A117:E117"/>
    <mergeCell ref="A148:E148"/>
    <mergeCell ref="A144:E144"/>
    <mergeCell ref="A145:E145"/>
    <mergeCell ref="A149:E149"/>
    <mergeCell ref="A150:E150"/>
    <mergeCell ref="A151:E151"/>
    <mergeCell ref="A146:E146"/>
    <mergeCell ref="A147:E147"/>
    <mergeCell ref="A133:E133"/>
    <mergeCell ref="A127:E127"/>
    <mergeCell ref="A128:E128"/>
    <mergeCell ref="A142:E142"/>
    <mergeCell ref="A137:E137"/>
    <mergeCell ref="A139:E139"/>
    <mergeCell ref="A129:E129"/>
    <mergeCell ref="A130:E130"/>
    <mergeCell ref="A132:E132"/>
    <mergeCell ref="A105:E105"/>
    <mergeCell ref="A100:E100"/>
    <mergeCell ref="A101:E101"/>
    <mergeCell ref="A135:E135"/>
    <mergeCell ref="A121:E121"/>
    <mergeCell ref="A122:E122"/>
    <mergeCell ref="A123:E123"/>
    <mergeCell ref="A124:E124"/>
    <mergeCell ref="A125:E125"/>
    <mergeCell ref="A126:E126"/>
    <mergeCell ref="A97:E97"/>
    <mergeCell ref="A98:E98"/>
    <mergeCell ref="A115:E115"/>
    <mergeCell ref="A111:E111"/>
    <mergeCell ref="A112:E112"/>
    <mergeCell ref="A110:E110"/>
    <mergeCell ref="A102:E102"/>
    <mergeCell ref="A99:E99"/>
    <mergeCell ref="A106:E106"/>
    <mergeCell ref="A107:E107"/>
    <mergeCell ref="A87:E87"/>
    <mergeCell ref="A89:E89"/>
    <mergeCell ref="A108:E108"/>
    <mergeCell ref="A109:E109"/>
    <mergeCell ref="A104:E104"/>
    <mergeCell ref="A90:E90"/>
    <mergeCell ref="A91:E91"/>
    <mergeCell ref="A92:E92"/>
    <mergeCell ref="A94:E94"/>
    <mergeCell ref="A95:E95"/>
    <mergeCell ref="A80:E80"/>
    <mergeCell ref="A82:E82"/>
    <mergeCell ref="A83:E83"/>
    <mergeCell ref="A85:E85"/>
    <mergeCell ref="A86:E86"/>
    <mergeCell ref="A103:E103"/>
    <mergeCell ref="A84:E84"/>
    <mergeCell ref="A88:E88"/>
    <mergeCell ref="A93:E93"/>
    <mergeCell ref="A96:E96"/>
    <mergeCell ref="A63:E63"/>
    <mergeCell ref="A64:E64"/>
    <mergeCell ref="A65:E65"/>
    <mergeCell ref="A67:E67"/>
    <mergeCell ref="A78:E78"/>
    <mergeCell ref="A79:E79"/>
    <mergeCell ref="A47:E47"/>
    <mergeCell ref="A48:E48"/>
    <mergeCell ref="A49:E49"/>
    <mergeCell ref="A50:E50"/>
    <mergeCell ref="A44:E44"/>
    <mergeCell ref="A45:E45"/>
    <mergeCell ref="A35:E35"/>
    <mergeCell ref="A57:E57"/>
    <mergeCell ref="A42:E42"/>
    <mergeCell ref="A53:E53"/>
    <mergeCell ref="A55:E55"/>
    <mergeCell ref="A40:E40"/>
    <mergeCell ref="A41:E41"/>
    <mergeCell ref="A51:E51"/>
    <mergeCell ref="A43:E43"/>
    <mergeCell ref="A46:E46"/>
    <mergeCell ref="A31:E31"/>
    <mergeCell ref="A29:E29"/>
    <mergeCell ref="A30:E30"/>
    <mergeCell ref="A25:E25"/>
    <mergeCell ref="A28:E28"/>
    <mergeCell ref="A27:E27"/>
    <mergeCell ref="A26:E26"/>
    <mergeCell ref="A8:K8"/>
    <mergeCell ref="A10:E10"/>
    <mergeCell ref="A11:E11"/>
    <mergeCell ref="A12:E12"/>
    <mergeCell ref="A20:E20"/>
    <mergeCell ref="A22:E22"/>
    <mergeCell ref="A19:E19"/>
    <mergeCell ref="A13:E13"/>
    <mergeCell ref="A14:E14"/>
    <mergeCell ref="A15:E15"/>
    <mergeCell ref="A18:E18"/>
    <mergeCell ref="A17:E17"/>
    <mergeCell ref="A16:E16"/>
    <mergeCell ref="A23:E23"/>
    <mergeCell ref="A21:E21"/>
    <mergeCell ref="A24:E24"/>
    <mergeCell ref="A39:E39"/>
    <mergeCell ref="A32:E32"/>
    <mergeCell ref="A33:E33"/>
    <mergeCell ref="A34:E34"/>
    <mergeCell ref="A36:E36"/>
    <mergeCell ref="A37:E37"/>
    <mergeCell ref="A38:E38"/>
    <mergeCell ref="A52:E52"/>
    <mergeCell ref="A54:E54"/>
    <mergeCell ref="A66:E66"/>
    <mergeCell ref="A71:E71"/>
    <mergeCell ref="A58:E58"/>
    <mergeCell ref="A56:E56"/>
    <mergeCell ref="A61:E61"/>
    <mergeCell ref="A59:E59"/>
    <mergeCell ref="A60:E60"/>
    <mergeCell ref="A62:E62"/>
    <mergeCell ref="A77:E77"/>
    <mergeCell ref="A68:E68"/>
    <mergeCell ref="A69:E69"/>
    <mergeCell ref="A70:E70"/>
    <mergeCell ref="A74:E74"/>
    <mergeCell ref="A75:E75"/>
    <mergeCell ref="A76:E76"/>
    <mergeCell ref="A72:E72"/>
    <mergeCell ref="A73:E73"/>
    <mergeCell ref="A152:E152"/>
    <mergeCell ref="A155:E155"/>
    <mergeCell ref="A158:E158"/>
    <mergeCell ref="A131:E131"/>
    <mergeCell ref="A134:E134"/>
    <mergeCell ref="A138:E138"/>
    <mergeCell ref="A143:E143"/>
    <mergeCell ref="A136:E136"/>
    <mergeCell ref="A140:E140"/>
    <mergeCell ref="A141:E141"/>
    <mergeCell ref="E5:K5"/>
    <mergeCell ref="E6:K6"/>
    <mergeCell ref="E1:K1"/>
    <mergeCell ref="E2:K2"/>
    <mergeCell ref="E3:K3"/>
    <mergeCell ref="E4:K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2"/>
  <sheetViews>
    <sheetView zoomScalePageLayoutView="0" workbookViewId="0" topLeftCell="A1">
      <selection activeCell="C5" sqref="C5:H5"/>
    </sheetView>
  </sheetViews>
  <sheetFormatPr defaultColWidth="9.00390625" defaultRowHeight="12.75"/>
  <cols>
    <col min="5" max="5" width="23.25390625" style="0" customWidth="1"/>
    <col min="6" max="6" width="9.00390625" style="0" customWidth="1"/>
    <col min="7" max="7" width="11.375" style="0" customWidth="1"/>
    <col min="8" max="8" width="11.125" style="0" customWidth="1"/>
  </cols>
  <sheetData>
    <row r="2" spans="3:8" ht="12.75">
      <c r="C2" s="120" t="s">
        <v>339</v>
      </c>
      <c r="D2" s="120"/>
      <c r="E2" s="120"/>
      <c r="F2" s="120"/>
      <c r="G2" s="120"/>
      <c r="H2" s="120"/>
    </row>
    <row r="3" spans="3:8" ht="12.75">
      <c r="C3" s="120" t="s">
        <v>336</v>
      </c>
      <c r="D3" s="120"/>
      <c r="E3" s="120"/>
      <c r="F3" s="120"/>
      <c r="G3" s="120"/>
      <c r="H3" s="120"/>
    </row>
    <row r="4" spans="3:8" ht="12.75">
      <c r="C4" s="120" t="s">
        <v>347</v>
      </c>
      <c r="D4" s="120"/>
      <c r="E4" s="120"/>
      <c r="F4" s="120"/>
      <c r="G4" s="120"/>
      <c r="H4" s="120"/>
    </row>
    <row r="5" spans="3:8" ht="12.75">
      <c r="C5" s="120" t="s">
        <v>353</v>
      </c>
      <c r="D5" s="120"/>
      <c r="E5" s="120"/>
      <c r="F5" s="120"/>
      <c r="G5" s="120"/>
      <c r="H5" s="120"/>
    </row>
    <row r="6" spans="3:8" ht="12.75">
      <c r="C6" s="120" t="s">
        <v>336</v>
      </c>
      <c r="D6" s="120"/>
      <c r="E6" s="120"/>
      <c r="F6" s="120"/>
      <c r="G6" s="120"/>
      <c r="H6" s="120"/>
    </row>
    <row r="7" spans="3:8" ht="12.75">
      <c r="C7" s="120" t="s">
        <v>337</v>
      </c>
      <c r="D7" s="120"/>
      <c r="E7" s="120"/>
      <c r="F7" s="120"/>
      <c r="G7" s="120"/>
      <c r="H7" s="120"/>
    </row>
    <row r="9" spans="1:8" ht="29.25" customHeight="1">
      <c r="A9" s="126" t="s">
        <v>70</v>
      </c>
      <c r="B9" s="126"/>
      <c r="C9" s="126"/>
      <c r="D9" s="126"/>
      <c r="E9" s="126"/>
      <c r="F9" s="126"/>
      <c r="G9" s="126"/>
      <c r="H9" s="126"/>
    </row>
    <row r="11" spans="1:8" ht="38.25">
      <c r="A11" s="152" t="s">
        <v>71</v>
      </c>
      <c r="B11" s="152"/>
      <c r="C11" s="152"/>
      <c r="D11" s="152"/>
      <c r="E11" s="152"/>
      <c r="F11" s="21" t="s">
        <v>72</v>
      </c>
      <c r="G11" s="21" t="s">
        <v>73</v>
      </c>
      <c r="H11" s="23" t="s">
        <v>74</v>
      </c>
    </row>
    <row r="12" spans="1:8" ht="12.75">
      <c r="A12" s="153">
        <v>1</v>
      </c>
      <c r="B12" s="153"/>
      <c r="C12" s="153"/>
      <c r="D12" s="153"/>
      <c r="E12" s="153"/>
      <c r="F12" s="22">
        <v>2</v>
      </c>
      <c r="G12" s="22">
        <v>3</v>
      </c>
      <c r="H12" s="22">
        <v>4</v>
      </c>
    </row>
    <row r="13" spans="1:8" ht="15.75" customHeight="1">
      <c r="A13" s="153" t="s">
        <v>75</v>
      </c>
      <c r="B13" s="153"/>
      <c r="C13" s="153"/>
      <c r="D13" s="153"/>
      <c r="E13" s="153"/>
      <c r="F13" s="24" t="s">
        <v>76</v>
      </c>
      <c r="G13" s="25"/>
      <c r="H13" s="26">
        <f>H15+H16+H17+H18+H19</f>
        <v>4332.799999999999</v>
      </c>
    </row>
    <row r="14" spans="1:8" ht="10.5" customHeight="1" hidden="1">
      <c r="A14" s="96" t="s">
        <v>77</v>
      </c>
      <c r="B14" s="97"/>
      <c r="C14" s="97"/>
      <c r="D14" s="97"/>
      <c r="E14" s="98"/>
      <c r="F14" s="25" t="s">
        <v>76</v>
      </c>
      <c r="G14" s="25" t="s">
        <v>78</v>
      </c>
      <c r="H14" s="27">
        <v>0</v>
      </c>
    </row>
    <row r="15" spans="1:8" ht="53.25" customHeight="1">
      <c r="A15" s="91" t="s">
        <v>79</v>
      </c>
      <c r="B15" s="91"/>
      <c r="C15" s="91"/>
      <c r="D15" s="91"/>
      <c r="E15" s="91"/>
      <c r="F15" s="25" t="s">
        <v>76</v>
      </c>
      <c r="G15" s="25" t="s">
        <v>80</v>
      </c>
      <c r="H15" s="27">
        <f>3739-752+191.97</f>
        <v>3178.97</v>
      </c>
    </row>
    <row r="16" spans="1:8" ht="28.5" customHeight="1">
      <c r="A16" s="96" t="s">
        <v>81</v>
      </c>
      <c r="B16" s="97"/>
      <c r="C16" s="97"/>
      <c r="D16" s="97"/>
      <c r="E16" s="98"/>
      <c r="F16" s="25" t="s">
        <v>76</v>
      </c>
      <c r="G16" s="25" t="s">
        <v>82</v>
      </c>
      <c r="H16" s="27">
        <v>700</v>
      </c>
    </row>
    <row r="17" spans="1:8" ht="12.75" customHeight="1">
      <c r="A17" s="99" t="s">
        <v>83</v>
      </c>
      <c r="B17" s="170"/>
      <c r="C17" s="170"/>
      <c r="D17" s="170"/>
      <c r="E17" s="171"/>
      <c r="F17" s="25" t="s">
        <v>76</v>
      </c>
      <c r="G17" s="25" t="s">
        <v>84</v>
      </c>
      <c r="H17" s="27">
        <v>30</v>
      </c>
    </row>
    <row r="18" spans="1:8" ht="15.75" customHeight="1">
      <c r="A18" s="91" t="s">
        <v>85</v>
      </c>
      <c r="B18" s="91"/>
      <c r="C18" s="91"/>
      <c r="D18" s="91"/>
      <c r="E18" s="91"/>
      <c r="F18" s="25" t="s">
        <v>76</v>
      </c>
      <c r="G18" s="25" t="s">
        <v>86</v>
      </c>
      <c r="H18" s="27">
        <f>30.4+32.4+108.03</f>
        <v>170.82999999999998</v>
      </c>
    </row>
    <row r="19" spans="1:8" ht="12.75" customHeight="1">
      <c r="A19" s="114" t="s">
        <v>87</v>
      </c>
      <c r="B19" s="115"/>
      <c r="C19" s="115"/>
      <c r="D19" s="115"/>
      <c r="E19" s="116"/>
      <c r="F19" s="24" t="s">
        <v>76</v>
      </c>
      <c r="G19" s="24" t="s">
        <v>88</v>
      </c>
      <c r="H19" s="26">
        <v>253</v>
      </c>
    </row>
    <row r="20" spans="1:8" ht="12.75" customHeight="1">
      <c r="A20" s="96" t="s">
        <v>89</v>
      </c>
      <c r="B20" s="97"/>
      <c r="C20" s="97"/>
      <c r="D20" s="97"/>
      <c r="E20" s="98"/>
      <c r="F20" s="25" t="s">
        <v>76</v>
      </c>
      <c r="G20" s="25" t="s">
        <v>88</v>
      </c>
      <c r="H20" s="27">
        <v>253</v>
      </c>
    </row>
    <row r="21" spans="1:8" ht="12.75" customHeight="1">
      <c r="A21" s="114" t="s">
        <v>90</v>
      </c>
      <c r="B21" s="115"/>
      <c r="C21" s="115"/>
      <c r="D21" s="115"/>
      <c r="E21" s="116"/>
      <c r="F21" s="24" t="s">
        <v>82</v>
      </c>
      <c r="G21" s="25"/>
      <c r="H21" s="30">
        <f>H22</f>
        <v>174.7</v>
      </c>
    </row>
    <row r="22" spans="1:8" ht="12.75" customHeight="1">
      <c r="A22" s="91" t="s">
        <v>91</v>
      </c>
      <c r="B22" s="91"/>
      <c r="C22" s="91"/>
      <c r="D22" s="91"/>
      <c r="E22" s="91"/>
      <c r="F22" s="25" t="s">
        <v>82</v>
      </c>
      <c r="G22" s="25" t="s">
        <v>78</v>
      </c>
      <c r="H22" s="31">
        <v>174.7</v>
      </c>
    </row>
    <row r="23" spans="1:8" ht="15" customHeight="1">
      <c r="A23" s="114" t="s">
        <v>92</v>
      </c>
      <c r="B23" s="115"/>
      <c r="C23" s="115"/>
      <c r="D23" s="115"/>
      <c r="E23" s="116"/>
      <c r="F23" s="24" t="s">
        <v>78</v>
      </c>
      <c r="G23" s="25"/>
      <c r="H23" s="26">
        <f>H24+H25</f>
        <v>201.5</v>
      </c>
    </row>
    <row r="24" spans="1:8" ht="33.75" customHeight="1">
      <c r="A24" s="91" t="s">
        <v>93</v>
      </c>
      <c r="B24" s="91"/>
      <c r="C24" s="91"/>
      <c r="D24" s="91"/>
      <c r="E24" s="91"/>
      <c r="F24" s="25" t="s">
        <v>78</v>
      </c>
      <c r="G24" s="25" t="s">
        <v>94</v>
      </c>
      <c r="H24" s="27">
        <v>50.4</v>
      </c>
    </row>
    <row r="25" spans="1:8" ht="12.75" customHeight="1">
      <c r="A25" s="91" t="s">
        <v>210</v>
      </c>
      <c r="B25" s="91"/>
      <c r="C25" s="91"/>
      <c r="D25" s="91"/>
      <c r="E25" s="91"/>
      <c r="F25" s="25" t="s">
        <v>78</v>
      </c>
      <c r="G25" s="25" t="s">
        <v>95</v>
      </c>
      <c r="H25" s="27">
        <v>151.1</v>
      </c>
    </row>
    <row r="26" spans="1:8" ht="15.75" customHeight="1">
      <c r="A26" s="114" t="s">
        <v>96</v>
      </c>
      <c r="B26" s="115"/>
      <c r="C26" s="115"/>
      <c r="D26" s="115"/>
      <c r="E26" s="116"/>
      <c r="F26" s="24" t="s">
        <v>80</v>
      </c>
      <c r="G26" s="25"/>
      <c r="H26" s="26">
        <f>H27</f>
        <v>976.7</v>
      </c>
    </row>
    <row r="27" spans="1:8" ht="15.75" customHeight="1">
      <c r="A27" s="96" t="s">
        <v>97</v>
      </c>
      <c r="B27" s="97"/>
      <c r="C27" s="97"/>
      <c r="D27" s="97"/>
      <c r="E27" s="98"/>
      <c r="F27" s="25" t="s">
        <v>80</v>
      </c>
      <c r="G27" s="25" t="s">
        <v>94</v>
      </c>
      <c r="H27" s="27">
        <f>924.7+52</f>
        <v>976.7</v>
      </c>
    </row>
    <row r="28" spans="1:8" ht="12.75" customHeight="1">
      <c r="A28" s="114" t="s">
        <v>98</v>
      </c>
      <c r="B28" s="115"/>
      <c r="C28" s="115"/>
      <c r="D28" s="115"/>
      <c r="E28" s="116"/>
      <c r="F28" s="24" t="s">
        <v>99</v>
      </c>
      <c r="G28" s="25"/>
      <c r="H28" s="26">
        <f>H29+H30+H31</f>
        <v>2084.1</v>
      </c>
    </row>
    <row r="29" spans="1:8" ht="12.75" customHeight="1">
      <c r="A29" s="91" t="s">
        <v>100</v>
      </c>
      <c r="B29" s="91"/>
      <c r="C29" s="91"/>
      <c r="D29" s="91"/>
      <c r="E29" s="91"/>
      <c r="F29" s="25" t="s">
        <v>99</v>
      </c>
      <c r="G29" s="25" t="s">
        <v>76</v>
      </c>
      <c r="H29" s="27">
        <f>450+48.6-200</f>
        <v>298.6</v>
      </c>
    </row>
    <row r="30" spans="1:10" ht="12.75" customHeight="1">
      <c r="A30" s="91" t="s">
        <v>101</v>
      </c>
      <c r="B30" s="91"/>
      <c r="C30" s="91"/>
      <c r="D30" s="91"/>
      <c r="E30" s="91"/>
      <c r="F30" s="25" t="s">
        <v>99</v>
      </c>
      <c r="G30" s="25" t="s">
        <v>82</v>
      </c>
      <c r="H30" s="27">
        <f>533.3+804.1-100-32.4-1000</f>
        <v>205</v>
      </c>
      <c r="J30" s="32"/>
    </row>
    <row r="31" spans="1:8" ht="12.75" customHeight="1">
      <c r="A31" s="91" t="s">
        <v>102</v>
      </c>
      <c r="B31" s="91"/>
      <c r="C31" s="91"/>
      <c r="D31" s="91"/>
      <c r="E31" s="91"/>
      <c r="F31" s="25" t="s">
        <v>99</v>
      </c>
      <c r="G31" s="25" t="s">
        <v>78</v>
      </c>
      <c r="H31" s="27">
        <f>2457.7-877.2</f>
        <v>1580.4999999999998</v>
      </c>
    </row>
    <row r="32" spans="1:8" ht="12.75" customHeight="1">
      <c r="A32" s="114" t="s">
        <v>103</v>
      </c>
      <c r="B32" s="172"/>
      <c r="C32" s="172"/>
      <c r="D32" s="172"/>
      <c r="E32" s="173"/>
      <c r="F32" s="24" t="s">
        <v>88</v>
      </c>
      <c r="G32" s="25"/>
      <c r="H32" s="26">
        <f>H33</f>
        <v>26.1</v>
      </c>
    </row>
    <row r="33" spans="1:8" ht="12.75" customHeight="1">
      <c r="A33" s="91" t="s">
        <v>104</v>
      </c>
      <c r="B33" s="91"/>
      <c r="C33" s="91"/>
      <c r="D33" s="91"/>
      <c r="E33" s="91"/>
      <c r="F33" s="25" t="s">
        <v>88</v>
      </c>
      <c r="G33" s="25" t="s">
        <v>88</v>
      </c>
      <c r="H33" s="27">
        <v>26.1</v>
      </c>
    </row>
    <row r="34" spans="1:8" ht="15" customHeight="1">
      <c r="A34" s="114" t="s">
        <v>105</v>
      </c>
      <c r="B34" s="115"/>
      <c r="C34" s="115"/>
      <c r="D34" s="115"/>
      <c r="E34" s="116"/>
      <c r="F34" s="24" t="s">
        <v>106</v>
      </c>
      <c r="G34" s="25"/>
      <c r="H34" s="26">
        <f>H35+H36</f>
        <v>3802.2</v>
      </c>
    </row>
    <row r="35" spans="1:8" ht="12" customHeight="1">
      <c r="A35" s="91" t="s">
        <v>107</v>
      </c>
      <c r="B35" s="91"/>
      <c r="C35" s="91"/>
      <c r="D35" s="91"/>
      <c r="E35" s="91"/>
      <c r="F35" s="25" t="s">
        <v>106</v>
      </c>
      <c r="G35" s="25" t="s">
        <v>76</v>
      </c>
      <c r="H35" s="27">
        <f>3222.1+10+100+270+0.1+200</f>
        <v>3802.2</v>
      </c>
    </row>
    <row r="36" spans="1:8" ht="12.75" customHeight="1" hidden="1">
      <c r="A36" s="99"/>
      <c r="B36" s="150"/>
      <c r="C36" s="150"/>
      <c r="D36" s="150"/>
      <c r="E36" s="151"/>
      <c r="F36" s="25"/>
      <c r="G36" s="25"/>
      <c r="H36" s="27"/>
    </row>
    <row r="37" spans="1:10" ht="12.75" customHeight="1">
      <c r="A37" s="114" t="s">
        <v>108</v>
      </c>
      <c r="B37" s="172"/>
      <c r="C37" s="172"/>
      <c r="D37" s="172"/>
      <c r="E37" s="173"/>
      <c r="F37" s="24" t="s">
        <v>84</v>
      </c>
      <c r="G37" s="25"/>
      <c r="H37" s="26">
        <f>H38</f>
        <v>3661.9</v>
      </c>
      <c r="J37" s="34"/>
    </row>
    <row r="38" spans="1:8" ht="12.75" customHeight="1">
      <c r="A38" s="91" t="s">
        <v>109</v>
      </c>
      <c r="B38" s="91"/>
      <c r="C38" s="91"/>
      <c r="D38" s="91"/>
      <c r="E38" s="91"/>
      <c r="F38" s="25" t="s">
        <v>84</v>
      </c>
      <c r="G38" s="25" t="s">
        <v>76</v>
      </c>
      <c r="H38" s="27">
        <f>3461.9+200</f>
        <v>3661.9</v>
      </c>
    </row>
    <row r="39" spans="1:8" ht="12.75" customHeight="1">
      <c r="A39" s="114" t="s">
        <v>110</v>
      </c>
      <c r="B39" s="115"/>
      <c r="C39" s="115"/>
      <c r="D39" s="115"/>
      <c r="E39" s="116"/>
      <c r="F39" s="25" t="s">
        <v>95</v>
      </c>
      <c r="G39" s="25" t="s">
        <v>111</v>
      </c>
      <c r="H39" s="26">
        <f>H40+H41</f>
        <v>381.20000000000005</v>
      </c>
    </row>
    <row r="40" spans="1:8" ht="13.5" customHeight="1">
      <c r="A40" s="96" t="s">
        <v>112</v>
      </c>
      <c r="B40" s="97"/>
      <c r="C40" s="97"/>
      <c r="D40" s="97"/>
      <c r="E40" s="98"/>
      <c r="F40" s="25" t="s">
        <v>95</v>
      </c>
      <c r="G40" s="25" t="s">
        <v>76</v>
      </c>
      <c r="H40" s="27">
        <v>249.4</v>
      </c>
    </row>
    <row r="41" spans="1:8" ht="18" customHeight="1">
      <c r="A41" s="96" t="s">
        <v>113</v>
      </c>
      <c r="B41" s="97"/>
      <c r="C41" s="97"/>
      <c r="D41" s="97"/>
      <c r="E41" s="98"/>
      <c r="F41" s="25" t="s">
        <v>95</v>
      </c>
      <c r="G41" s="25" t="s">
        <v>78</v>
      </c>
      <c r="H41" s="27">
        <v>131.8</v>
      </c>
    </row>
    <row r="42" spans="1:8" ht="30" customHeight="1">
      <c r="A42" s="114" t="s">
        <v>114</v>
      </c>
      <c r="B42" s="115"/>
      <c r="C42" s="115"/>
      <c r="D42" s="115"/>
      <c r="E42" s="116"/>
      <c r="F42" s="24" t="s">
        <v>115</v>
      </c>
      <c r="G42" s="25"/>
      <c r="H42" s="26">
        <f>H43</f>
        <v>224</v>
      </c>
    </row>
    <row r="43" spans="1:8" ht="16.5" customHeight="1">
      <c r="A43" s="91" t="s">
        <v>116</v>
      </c>
      <c r="B43" s="91"/>
      <c r="C43" s="91"/>
      <c r="D43" s="91"/>
      <c r="E43" s="91"/>
      <c r="F43" s="25" t="s">
        <v>115</v>
      </c>
      <c r="G43" s="25" t="s">
        <v>78</v>
      </c>
      <c r="H43" s="35">
        <f>89.6+134.4</f>
        <v>224</v>
      </c>
    </row>
    <row r="44" spans="1:10" ht="15" customHeight="1">
      <c r="A44" s="146" t="s">
        <v>117</v>
      </c>
      <c r="B44" s="146"/>
      <c r="C44" s="146"/>
      <c r="D44" s="146"/>
      <c r="E44" s="146"/>
      <c r="F44" s="37"/>
      <c r="G44" s="37"/>
      <c r="H44" s="85">
        <f>ROUND((H13+H21+H23+H28+H32+H34+H37+H42+H39+H26),2)</f>
        <v>15865.2</v>
      </c>
      <c r="I44" s="38"/>
      <c r="J44" s="32"/>
    </row>
    <row r="45" spans="1:11" ht="12.75">
      <c r="A45" s="89"/>
      <c r="B45" s="89"/>
      <c r="C45" s="89"/>
      <c r="D45" s="89"/>
      <c r="E45" s="89"/>
      <c r="F45" s="39"/>
      <c r="G45" s="39"/>
      <c r="H45" s="39"/>
      <c r="K45" s="34"/>
    </row>
    <row r="46" spans="1:8" ht="12.75">
      <c r="A46" s="89"/>
      <c r="B46" s="89"/>
      <c r="C46" s="89"/>
      <c r="D46" s="89"/>
      <c r="E46" s="89"/>
      <c r="F46" s="39"/>
      <c r="G46" s="39"/>
      <c r="H46" s="39"/>
    </row>
    <row r="47" spans="1:8" ht="12.75">
      <c r="A47" s="89"/>
      <c r="B47" s="89"/>
      <c r="C47" s="89"/>
      <c r="D47" s="89"/>
      <c r="E47" s="89"/>
      <c r="F47" s="39"/>
      <c r="G47" s="39"/>
      <c r="H47" s="39"/>
    </row>
    <row r="48" spans="1:8" ht="12.75">
      <c r="A48" s="89"/>
      <c r="B48" s="89"/>
      <c r="C48" s="89"/>
      <c r="D48" s="89"/>
      <c r="E48" s="89"/>
      <c r="F48" s="39"/>
      <c r="G48" s="39"/>
      <c r="H48" s="39"/>
    </row>
    <row r="49" spans="1:8" ht="12.75">
      <c r="A49" s="89"/>
      <c r="B49" s="89"/>
      <c r="C49" s="89"/>
      <c r="D49" s="89"/>
      <c r="E49" s="89"/>
      <c r="F49" s="39"/>
      <c r="G49" s="39"/>
      <c r="H49" s="40"/>
    </row>
    <row r="50" spans="1:8" ht="12.75">
      <c r="A50" s="89"/>
      <c r="B50" s="89"/>
      <c r="C50" s="89"/>
      <c r="D50" s="89"/>
      <c r="E50" s="89"/>
      <c r="F50" s="39"/>
      <c r="G50" s="39"/>
      <c r="H50" s="39"/>
    </row>
    <row r="51" spans="1:8" ht="12.75">
      <c r="A51" s="89"/>
      <c r="B51" s="89"/>
      <c r="C51" s="89"/>
      <c r="D51" s="89"/>
      <c r="E51" s="89"/>
      <c r="F51" s="39"/>
      <c r="G51" s="39"/>
      <c r="H51" s="39"/>
    </row>
    <row r="52" spans="1:8" ht="12.75">
      <c r="A52" s="89"/>
      <c r="B52" s="89"/>
      <c r="C52" s="89"/>
      <c r="D52" s="89"/>
      <c r="E52" s="89"/>
      <c r="F52" s="39"/>
      <c r="G52" s="39"/>
      <c r="H52" s="39"/>
    </row>
    <row r="53" spans="1:8" ht="12.75">
      <c r="A53" s="89"/>
      <c r="B53" s="89"/>
      <c r="C53" s="89"/>
      <c r="D53" s="89"/>
      <c r="E53" s="89"/>
      <c r="F53" s="39"/>
      <c r="G53" s="39"/>
      <c r="H53" s="39"/>
    </row>
    <row r="54" spans="1:8" ht="12.75">
      <c r="A54" s="89"/>
      <c r="B54" s="89"/>
      <c r="C54" s="89"/>
      <c r="D54" s="89"/>
      <c r="E54" s="89"/>
      <c r="F54" s="39"/>
      <c r="G54" s="39"/>
      <c r="H54" s="39"/>
    </row>
    <row r="55" spans="1:8" ht="12.75" customHeight="1">
      <c r="A55" s="89"/>
      <c r="B55" s="89"/>
      <c r="C55" s="89"/>
      <c r="D55" s="89"/>
      <c r="E55" s="89"/>
      <c r="F55" s="39"/>
      <c r="G55" s="39"/>
      <c r="H55" s="39"/>
    </row>
    <row r="56" spans="1:8" ht="12.75">
      <c r="A56" s="89"/>
      <c r="B56" s="89"/>
      <c r="C56" s="89"/>
      <c r="D56" s="89"/>
      <c r="E56" s="89"/>
      <c r="F56" s="39"/>
      <c r="G56" s="39"/>
      <c r="H56" s="39"/>
    </row>
    <row r="57" spans="1:8" ht="12.75">
      <c r="A57" s="89"/>
      <c r="B57" s="89"/>
      <c r="C57" s="89"/>
      <c r="D57" s="89"/>
      <c r="E57" s="89"/>
      <c r="F57" s="39"/>
      <c r="G57" s="39"/>
      <c r="H57" s="39"/>
    </row>
    <row r="58" spans="1:8" ht="12.75">
      <c r="A58" s="89"/>
      <c r="B58" s="89"/>
      <c r="C58" s="89"/>
      <c r="D58" s="89"/>
      <c r="E58" s="89"/>
      <c r="F58" s="39"/>
      <c r="G58" s="39"/>
      <c r="H58" s="39"/>
    </row>
    <row r="59" spans="1:8" ht="12.75">
      <c r="A59" s="88"/>
      <c r="B59" s="88"/>
      <c r="C59" s="88"/>
      <c r="D59" s="88"/>
      <c r="E59" s="88"/>
      <c r="F59" s="39"/>
      <c r="G59" s="39"/>
      <c r="H59" s="39"/>
    </row>
    <row r="60" spans="1:8" ht="12.75" customHeight="1">
      <c r="A60" s="88"/>
      <c r="B60" s="88"/>
      <c r="C60" s="88"/>
      <c r="D60" s="88"/>
      <c r="E60" s="88"/>
      <c r="F60" s="39"/>
      <c r="G60" s="39"/>
      <c r="H60" s="39"/>
    </row>
    <row r="61" spans="1:8" ht="12.75" customHeight="1">
      <c r="A61" s="88"/>
      <c r="B61" s="88"/>
      <c r="C61" s="88"/>
      <c r="D61" s="88"/>
      <c r="E61" s="88"/>
      <c r="F61" s="39"/>
      <c r="G61" s="39"/>
      <c r="H61" s="39"/>
    </row>
    <row r="62" spans="1:8" ht="12.75" customHeight="1">
      <c r="A62" s="88"/>
      <c r="B62" s="88"/>
      <c r="C62" s="88"/>
      <c r="D62" s="88"/>
      <c r="E62" s="88"/>
      <c r="F62" s="39"/>
      <c r="G62" s="39"/>
      <c r="H62" s="39"/>
    </row>
    <row r="63" ht="12.75" customHeight="1"/>
    <row r="64" ht="12.75" customHeight="1"/>
  </sheetData>
  <sheetProtection/>
  <mergeCells count="59">
    <mergeCell ref="A61:E61"/>
    <mergeCell ref="A48:E48"/>
    <mergeCell ref="A49:E49"/>
    <mergeCell ref="A50:E50"/>
    <mergeCell ref="A51:E51"/>
    <mergeCell ref="A62:E62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46:E46"/>
    <mergeCell ref="A47:E47"/>
    <mergeCell ref="A40:E40"/>
    <mergeCell ref="A41:E41"/>
    <mergeCell ref="A42:E42"/>
    <mergeCell ref="A43:E43"/>
    <mergeCell ref="A34:E34"/>
    <mergeCell ref="A35:E35"/>
    <mergeCell ref="A36:E36"/>
    <mergeCell ref="A37:E37"/>
    <mergeCell ref="A44:E44"/>
    <mergeCell ref="A45:E45"/>
    <mergeCell ref="A24:E24"/>
    <mergeCell ref="A25:E25"/>
    <mergeCell ref="A38:E38"/>
    <mergeCell ref="A39:E39"/>
    <mergeCell ref="A28:E28"/>
    <mergeCell ref="A29:E29"/>
    <mergeCell ref="A30:E30"/>
    <mergeCell ref="A31:E31"/>
    <mergeCell ref="A32:E32"/>
    <mergeCell ref="A33:E33"/>
    <mergeCell ref="A26:E26"/>
    <mergeCell ref="A27:E27"/>
    <mergeCell ref="A16:E16"/>
    <mergeCell ref="A17:E17"/>
    <mergeCell ref="A18:E18"/>
    <mergeCell ref="A19:E19"/>
    <mergeCell ref="A20:E20"/>
    <mergeCell ref="A21:E21"/>
    <mergeCell ref="A22:E22"/>
    <mergeCell ref="A23:E23"/>
    <mergeCell ref="A14:E14"/>
    <mergeCell ref="A15:E15"/>
    <mergeCell ref="A9:H9"/>
    <mergeCell ref="A11:E11"/>
    <mergeCell ref="A12:E12"/>
    <mergeCell ref="A13:E13"/>
    <mergeCell ref="C6:H6"/>
    <mergeCell ref="C7:H7"/>
    <mergeCell ref="C2:H2"/>
    <mergeCell ref="C3:H3"/>
    <mergeCell ref="C4:H4"/>
    <mergeCell ref="C5:H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5"/>
  <sheetViews>
    <sheetView tabSelected="1" zoomScalePageLayoutView="0" workbookViewId="0" topLeftCell="A1">
      <selection activeCell="C16" sqref="C16:G17"/>
    </sheetView>
  </sheetViews>
  <sheetFormatPr defaultColWidth="9.00390625" defaultRowHeight="12.75"/>
  <cols>
    <col min="1" max="1" width="14.375" style="0" customWidth="1"/>
    <col min="2" max="2" width="22.875" style="0" customWidth="1"/>
    <col min="3" max="3" width="16.00390625" style="0" customWidth="1"/>
    <col min="6" max="6" width="9.625" style="0" customWidth="1"/>
  </cols>
  <sheetData>
    <row r="2" spans="3:7" ht="12.75">
      <c r="C2" s="120" t="s">
        <v>0</v>
      </c>
      <c r="D2" s="120"/>
      <c r="E2" s="120"/>
      <c r="F2" s="120"/>
      <c r="G2" s="120"/>
    </row>
    <row r="3" spans="3:7" ht="12.75">
      <c r="C3" s="120" t="s">
        <v>336</v>
      </c>
      <c r="D3" s="120"/>
      <c r="E3" s="120"/>
      <c r="F3" s="120"/>
      <c r="G3" s="120"/>
    </row>
    <row r="4" spans="3:7" ht="12.75">
      <c r="C4" s="120" t="s">
        <v>347</v>
      </c>
      <c r="D4" s="120"/>
      <c r="E4" s="120"/>
      <c r="F4" s="120"/>
      <c r="G4" s="120"/>
    </row>
    <row r="5" spans="3:7" ht="12.75">
      <c r="C5" s="120" t="s">
        <v>354</v>
      </c>
      <c r="D5" s="120"/>
      <c r="E5" s="120"/>
      <c r="F5" s="120"/>
      <c r="G5" s="120"/>
    </row>
    <row r="6" spans="3:7" ht="12.75">
      <c r="C6" s="120" t="s">
        <v>336</v>
      </c>
      <c r="D6" s="120"/>
      <c r="E6" s="120"/>
      <c r="F6" s="120"/>
      <c r="G6" s="120"/>
    </row>
    <row r="7" spans="2:7" ht="12.75">
      <c r="B7" s="120" t="s">
        <v>337</v>
      </c>
      <c r="C7" s="120"/>
      <c r="D7" s="120"/>
      <c r="E7" s="120"/>
      <c r="F7" s="120"/>
      <c r="G7" s="120"/>
    </row>
    <row r="8" ht="9.75" customHeight="1"/>
    <row r="9" ht="14.25" customHeight="1" hidden="1"/>
    <row r="10" spans="1:6" ht="38.25" customHeight="1">
      <c r="A10" s="126" t="s">
        <v>1</v>
      </c>
      <c r="B10" s="126"/>
      <c r="C10" s="126"/>
      <c r="D10" s="126"/>
      <c r="E10" s="126"/>
      <c r="F10" s="126"/>
    </row>
    <row r="11" ht="18.75" customHeight="1" hidden="1">
      <c r="A11" s="1"/>
    </row>
    <row r="12" spans="1:7" ht="29.25" customHeight="1" hidden="1">
      <c r="A12" s="183"/>
      <c r="B12" s="183"/>
      <c r="C12" s="183"/>
      <c r="D12" s="183"/>
      <c r="E12" s="183"/>
      <c r="F12" s="183"/>
      <c r="G12" s="183"/>
    </row>
    <row r="13" spans="1:7" ht="18.75" customHeight="1" hidden="1">
      <c r="A13" s="204"/>
      <c r="B13" s="204"/>
      <c r="C13" s="204"/>
      <c r="D13" s="204"/>
      <c r="E13" s="204"/>
      <c r="F13" s="204"/>
      <c r="G13" s="204"/>
    </row>
    <row r="14" spans="1:7" ht="3" customHeight="1" hidden="1" thickBot="1">
      <c r="A14" s="205"/>
      <c r="B14" s="205"/>
      <c r="C14" s="205"/>
      <c r="D14" s="205"/>
      <c r="E14" s="205"/>
      <c r="F14" s="205"/>
      <c r="G14" s="205"/>
    </row>
    <row r="15" spans="1:7" ht="15.75" customHeight="1" hidden="1" thickBot="1">
      <c r="A15" s="206"/>
      <c r="B15" s="206"/>
      <c r="C15" s="206"/>
      <c r="D15" s="206"/>
      <c r="E15" s="206"/>
      <c r="F15" s="206"/>
      <c r="G15" s="206"/>
    </row>
    <row r="16" spans="1:7" ht="39.75" customHeight="1">
      <c r="A16" s="207" t="s">
        <v>2</v>
      </c>
      <c r="B16" s="208"/>
      <c r="C16" s="209" t="s">
        <v>3</v>
      </c>
      <c r="D16" s="210"/>
      <c r="E16" s="210"/>
      <c r="F16" s="210"/>
      <c r="G16" s="211"/>
    </row>
    <row r="17" spans="1:7" ht="41.25" customHeight="1">
      <c r="A17" s="2" t="s">
        <v>4</v>
      </c>
      <c r="B17" s="3" t="s">
        <v>5</v>
      </c>
      <c r="C17" s="163"/>
      <c r="D17" s="164"/>
      <c r="E17" s="164"/>
      <c r="F17" s="164"/>
      <c r="G17" s="165"/>
    </row>
    <row r="18" spans="1:7" ht="19.5" customHeight="1">
      <c r="A18" s="4">
        <v>1</v>
      </c>
      <c r="B18" s="2">
        <v>2</v>
      </c>
      <c r="C18" s="218">
        <v>3</v>
      </c>
      <c r="D18" s="219"/>
      <c r="E18" s="219"/>
      <c r="F18" s="219"/>
      <c r="G18" s="220"/>
    </row>
    <row r="19" spans="1:7" ht="30.75" customHeight="1">
      <c r="A19" s="2">
        <v>835</v>
      </c>
      <c r="B19" s="5"/>
      <c r="C19" s="221" t="s">
        <v>6</v>
      </c>
      <c r="D19" s="222"/>
      <c r="E19" s="222"/>
      <c r="F19" s="222"/>
      <c r="G19" s="223"/>
    </row>
    <row r="20" spans="1:7" ht="12.75" customHeight="1">
      <c r="A20" s="190">
        <v>835</v>
      </c>
      <c r="B20" s="16" t="s">
        <v>7</v>
      </c>
      <c r="C20" s="212" t="s">
        <v>8</v>
      </c>
      <c r="D20" s="213"/>
      <c r="E20" s="213"/>
      <c r="F20" s="213"/>
      <c r="G20" s="214"/>
    </row>
    <row r="21" spans="1:7" ht="38.25" customHeight="1">
      <c r="A21" s="191"/>
      <c r="B21" s="11" t="s">
        <v>9</v>
      </c>
      <c r="C21" s="215"/>
      <c r="D21" s="216"/>
      <c r="E21" s="216"/>
      <c r="F21" s="216"/>
      <c r="G21" s="217"/>
    </row>
    <row r="22" spans="1:7" ht="40.5" customHeight="1" hidden="1" thickBot="1">
      <c r="A22" s="191"/>
      <c r="B22" s="12"/>
      <c r="C22" s="215"/>
      <c r="D22" s="216"/>
      <c r="E22" s="216"/>
      <c r="F22" s="216"/>
      <c r="G22" s="217"/>
    </row>
    <row r="23" spans="1:7" ht="17.25" customHeight="1">
      <c r="A23" s="8"/>
      <c r="C23" s="215"/>
      <c r="D23" s="216"/>
      <c r="E23" s="216"/>
      <c r="F23" s="216"/>
      <c r="G23" s="217"/>
    </row>
    <row r="24" spans="1:7" ht="0.75" customHeight="1" hidden="1">
      <c r="A24" s="8"/>
      <c r="B24" s="9"/>
      <c r="C24" s="13"/>
      <c r="D24" s="9"/>
      <c r="E24" s="9"/>
      <c r="F24" s="9"/>
      <c r="G24" s="14"/>
    </row>
    <row r="25" spans="1:7" ht="25.5" customHeight="1">
      <c r="A25" s="190">
        <v>835</v>
      </c>
      <c r="B25" s="190" t="s">
        <v>10</v>
      </c>
      <c r="C25" s="176" t="s">
        <v>11</v>
      </c>
      <c r="D25" s="177"/>
      <c r="E25" s="177"/>
      <c r="F25" s="177"/>
      <c r="G25" s="178"/>
    </row>
    <row r="26" spans="1:7" ht="17.25" customHeight="1">
      <c r="A26" s="200"/>
      <c r="B26" s="200"/>
      <c r="C26" s="179"/>
      <c r="D26" s="180"/>
      <c r="E26" s="180"/>
      <c r="F26" s="180"/>
      <c r="G26" s="181"/>
    </row>
    <row r="27" spans="1:7" ht="12.75" customHeight="1">
      <c r="A27" s="190">
        <v>835</v>
      </c>
      <c r="B27" s="190" t="s">
        <v>12</v>
      </c>
      <c r="C27" s="176" t="s">
        <v>13</v>
      </c>
      <c r="D27" s="177"/>
      <c r="E27" s="177"/>
      <c r="F27" s="177"/>
      <c r="G27" s="178"/>
    </row>
    <row r="28" spans="1:7" ht="15.75" customHeight="1">
      <c r="A28" s="200"/>
      <c r="B28" s="200"/>
      <c r="C28" s="179"/>
      <c r="D28" s="180"/>
      <c r="E28" s="180"/>
      <c r="F28" s="180"/>
      <c r="G28" s="181"/>
    </row>
    <row r="29" spans="1:7" ht="12.75" customHeight="1">
      <c r="A29" s="190">
        <v>835</v>
      </c>
      <c r="B29" s="202" t="s">
        <v>14</v>
      </c>
      <c r="C29" s="176" t="s">
        <v>15</v>
      </c>
      <c r="D29" s="177"/>
      <c r="E29" s="177"/>
      <c r="F29" s="177"/>
      <c r="G29" s="178"/>
    </row>
    <row r="30" spans="1:7" ht="28.5" customHeight="1">
      <c r="A30" s="191"/>
      <c r="B30" s="201"/>
      <c r="C30" s="192"/>
      <c r="D30" s="193"/>
      <c r="E30" s="193"/>
      <c r="F30" s="193"/>
      <c r="G30" s="194"/>
    </row>
    <row r="31" spans="1:7" ht="17.25" customHeight="1" hidden="1" thickBot="1">
      <c r="A31" s="200"/>
      <c r="B31" s="203"/>
      <c r="C31" s="179"/>
      <c r="D31" s="180"/>
      <c r="E31" s="180"/>
      <c r="F31" s="180"/>
      <c r="G31" s="181"/>
    </row>
    <row r="32" spans="1:7" ht="12.75" customHeight="1">
      <c r="A32" s="182">
        <v>835</v>
      </c>
      <c r="B32" s="190" t="s">
        <v>16</v>
      </c>
      <c r="C32" s="176" t="s">
        <v>17</v>
      </c>
      <c r="D32" s="177"/>
      <c r="E32" s="177"/>
      <c r="F32" s="177"/>
      <c r="G32" s="178"/>
    </row>
    <row r="33" spans="1:7" ht="23.25" customHeight="1">
      <c r="A33" s="182"/>
      <c r="B33" s="191"/>
      <c r="C33" s="192"/>
      <c r="D33" s="193"/>
      <c r="E33" s="193"/>
      <c r="F33" s="193"/>
      <c r="G33" s="194"/>
    </row>
    <row r="34" spans="1:7" ht="45.75" customHeight="1" hidden="1" thickBot="1">
      <c r="A34" s="182"/>
      <c r="B34" s="191"/>
      <c r="C34" s="179"/>
      <c r="D34" s="180"/>
      <c r="E34" s="180"/>
      <c r="F34" s="180"/>
      <c r="G34" s="181"/>
    </row>
    <row r="35" spans="1:7" ht="40.5" customHeight="1">
      <c r="A35" s="182">
        <v>835</v>
      </c>
      <c r="B35" s="190" t="s">
        <v>18</v>
      </c>
      <c r="C35" s="176" t="s">
        <v>19</v>
      </c>
      <c r="D35" s="177"/>
      <c r="E35" s="177"/>
      <c r="F35" s="177"/>
      <c r="G35" s="178"/>
    </row>
    <row r="36" spans="1:7" ht="12.75" customHeight="1">
      <c r="A36" s="182"/>
      <c r="B36" s="191"/>
      <c r="C36" s="192"/>
      <c r="D36" s="193"/>
      <c r="E36" s="193"/>
      <c r="F36" s="193"/>
      <c r="G36" s="194"/>
    </row>
    <row r="37" spans="1:7" ht="6.75" customHeight="1">
      <c r="A37" s="182"/>
      <c r="B37" s="200"/>
      <c r="C37" s="179"/>
      <c r="D37" s="180"/>
      <c r="E37" s="180"/>
      <c r="F37" s="180"/>
      <c r="G37" s="181"/>
    </row>
    <row r="38" spans="1:7" ht="25.5" customHeight="1">
      <c r="A38" s="191">
        <v>835</v>
      </c>
      <c r="B38" s="201" t="s">
        <v>20</v>
      </c>
      <c r="C38" s="192" t="s">
        <v>21</v>
      </c>
      <c r="D38" s="193"/>
      <c r="E38" s="193"/>
      <c r="F38" s="193"/>
      <c r="G38" s="194"/>
    </row>
    <row r="39" spans="1:7" ht="25.5" customHeight="1">
      <c r="A39" s="191"/>
      <c r="B39" s="201"/>
      <c r="C39" s="192"/>
      <c r="D39" s="193"/>
      <c r="E39" s="193"/>
      <c r="F39" s="193"/>
      <c r="G39" s="194"/>
    </row>
    <row r="40" spans="1:7" ht="15" customHeight="1" hidden="1" thickBot="1">
      <c r="A40" s="191"/>
      <c r="B40" s="201"/>
      <c r="C40" s="192"/>
      <c r="D40" s="193"/>
      <c r="E40" s="193"/>
      <c r="F40" s="193"/>
      <c r="G40" s="194"/>
    </row>
    <row r="41" spans="1:7" ht="30.75" customHeight="1" hidden="1" thickBot="1">
      <c r="A41" s="191"/>
      <c r="B41" s="201"/>
      <c r="C41" s="192"/>
      <c r="D41" s="193"/>
      <c r="E41" s="193"/>
      <c r="F41" s="193"/>
      <c r="G41" s="194"/>
    </row>
    <row r="42" spans="1:7" ht="43.5" customHeight="1" hidden="1" thickBot="1">
      <c r="A42" s="191"/>
      <c r="B42" s="201"/>
      <c r="C42" s="192"/>
      <c r="D42" s="193"/>
      <c r="E42" s="193"/>
      <c r="F42" s="193"/>
      <c r="G42" s="194"/>
    </row>
    <row r="43" spans="1:7" ht="66" customHeight="1">
      <c r="A43" s="16">
        <v>835</v>
      </c>
      <c r="B43" s="6" t="s">
        <v>22</v>
      </c>
      <c r="C43" s="176" t="s">
        <v>243</v>
      </c>
      <c r="D43" s="177"/>
      <c r="E43" s="177"/>
      <c r="F43" s="177"/>
      <c r="G43" s="178"/>
    </row>
    <row r="44" spans="1:7" ht="25.5" customHeight="1">
      <c r="A44" s="16">
        <v>835</v>
      </c>
      <c r="B44" s="16" t="s">
        <v>23</v>
      </c>
      <c r="C44" s="195" t="s">
        <v>24</v>
      </c>
      <c r="D44" s="195"/>
      <c r="E44" s="195"/>
      <c r="F44" s="195"/>
      <c r="G44" s="195"/>
    </row>
    <row r="45" spans="1:7" ht="16.5" customHeight="1" thickBot="1">
      <c r="A45" s="68">
        <v>1</v>
      </c>
      <c r="B45" s="69">
        <v>2</v>
      </c>
      <c r="C45" s="187">
        <v>3</v>
      </c>
      <c r="D45" s="188"/>
      <c r="E45" s="188"/>
      <c r="F45" s="188"/>
      <c r="G45" s="189"/>
    </row>
    <row r="46" spans="1:7" ht="63" customHeight="1">
      <c r="A46" s="15">
        <v>835</v>
      </c>
      <c r="B46" s="18" t="s">
        <v>56</v>
      </c>
      <c r="C46" s="154" t="s">
        <v>242</v>
      </c>
      <c r="D46" s="155"/>
      <c r="E46" s="155"/>
      <c r="F46" s="155"/>
      <c r="G46" s="156"/>
    </row>
    <row r="47" spans="1:7" ht="20.25" customHeight="1">
      <c r="A47" s="16">
        <v>835</v>
      </c>
      <c r="B47" s="16" t="s">
        <v>27</v>
      </c>
      <c r="C47" s="128" t="s">
        <v>28</v>
      </c>
      <c r="D47" s="174"/>
      <c r="E47" s="174"/>
      <c r="F47" s="174"/>
      <c r="G47" s="175"/>
    </row>
    <row r="48" spans="1:7" ht="27.75" customHeight="1">
      <c r="A48" s="16">
        <v>835</v>
      </c>
      <c r="B48" s="16" t="s">
        <v>57</v>
      </c>
      <c r="C48" s="184" t="s">
        <v>241</v>
      </c>
      <c r="D48" s="185"/>
      <c r="E48" s="185"/>
      <c r="F48" s="185"/>
      <c r="G48" s="186"/>
    </row>
    <row r="49" spans="1:7" ht="25.5" customHeight="1">
      <c r="A49" s="8">
        <v>835</v>
      </c>
      <c r="B49" s="11" t="s">
        <v>25</v>
      </c>
      <c r="C49" s="157" t="s">
        <v>26</v>
      </c>
      <c r="D49" s="158"/>
      <c r="E49" s="158"/>
      <c r="F49" s="158"/>
      <c r="G49" s="159"/>
    </row>
    <row r="50" spans="1:7" ht="29.25" customHeight="1">
      <c r="A50" s="16">
        <v>835</v>
      </c>
      <c r="B50" s="17" t="s">
        <v>29</v>
      </c>
      <c r="C50" s="128" t="s">
        <v>30</v>
      </c>
      <c r="D50" s="174"/>
      <c r="E50" s="174"/>
      <c r="F50" s="174"/>
      <c r="G50" s="175"/>
    </row>
    <row r="51" spans="1:7" ht="66.75" customHeight="1">
      <c r="A51" s="16">
        <v>835</v>
      </c>
      <c r="B51" s="17" t="s">
        <v>58</v>
      </c>
      <c r="C51" s="184" t="s">
        <v>238</v>
      </c>
      <c r="D51" s="185"/>
      <c r="E51" s="185"/>
      <c r="F51" s="185"/>
      <c r="G51" s="186"/>
    </row>
    <row r="52" spans="1:7" ht="64.5" customHeight="1">
      <c r="A52" s="16">
        <v>835</v>
      </c>
      <c r="B52" s="17" t="s">
        <v>59</v>
      </c>
      <c r="C52" s="184" t="s">
        <v>240</v>
      </c>
      <c r="D52" s="185"/>
      <c r="E52" s="185"/>
      <c r="F52" s="185"/>
      <c r="G52" s="186"/>
    </row>
    <row r="53" spans="1:7" ht="78.75" customHeight="1">
      <c r="A53" s="16">
        <v>835</v>
      </c>
      <c r="B53" s="17" t="s">
        <v>60</v>
      </c>
      <c r="C53" s="184" t="s">
        <v>237</v>
      </c>
      <c r="D53" s="185"/>
      <c r="E53" s="185"/>
      <c r="F53" s="185"/>
      <c r="G53" s="186"/>
    </row>
    <row r="54" spans="1:7" ht="81" customHeight="1">
      <c r="A54" s="16">
        <v>835</v>
      </c>
      <c r="B54" s="17" t="s">
        <v>61</v>
      </c>
      <c r="C54" s="184" t="s">
        <v>239</v>
      </c>
      <c r="D54" s="185"/>
      <c r="E54" s="185"/>
      <c r="F54" s="185"/>
      <c r="G54" s="186"/>
    </row>
    <row r="55" spans="1:7" ht="40.5" customHeight="1">
      <c r="A55" s="8">
        <v>835</v>
      </c>
      <c r="B55" s="11" t="s">
        <v>31</v>
      </c>
      <c r="C55" s="192" t="s">
        <v>32</v>
      </c>
      <c r="D55" s="193"/>
      <c r="E55" s="193"/>
      <c r="F55" s="193"/>
      <c r="G55" s="194"/>
    </row>
    <row r="56" spans="1:7" ht="42.75" customHeight="1">
      <c r="A56" s="6">
        <v>835</v>
      </c>
      <c r="B56" s="16" t="s">
        <v>55</v>
      </c>
      <c r="C56" s="128" t="s">
        <v>33</v>
      </c>
      <c r="D56" s="174"/>
      <c r="E56" s="174"/>
      <c r="F56" s="174"/>
      <c r="G56" s="175"/>
    </row>
    <row r="57" spans="1:7" ht="25.5" customHeight="1">
      <c r="A57" s="182">
        <v>835</v>
      </c>
      <c r="B57" s="182" t="s">
        <v>34</v>
      </c>
      <c r="C57" s="195" t="s">
        <v>35</v>
      </c>
      <c r="D57" s="195"/>
      <c r="E57" s="195"/>
      <c r="F57" s="195"/>
      <c r="G57" s="195"/>
    </row>
    <row r="58" spans="1:7" ht="70.5" customHeight="1" hidden="1" thickBot="1">
      <c r="A58" s="182"/>
      <c r="B58" s="182"/>
      <c r="C58" s="195"/>
      <c r="D58" s="195"/>
      <c r="E58" s="195"/>
      <c r="F58" s="195"/>
      <c r="G58" s="195"/>
    </row>
    <row r="59" spans="1:7" ht="44.25" customHeight="1">
      <c r="A59" s="16">
        <v>835</v>
      </c>
      <c r="B59" s="16" t="s">
        <v>62</v>
      </c>
      <c r="C59" s="184" t="s">
        <v>236</v>
      </c>
      <c r="D59" s="185"/>
      <c r="E59" s="185"/>
      <c r="F59" s="185"/>
      <c r="G59" s="186"/>
    </row>
    <row r="60" spans="1:7" ht="33.75" customHeight="1">
      <c r="A60" s="6">
        <v>835</v>
      </c>
      <c r="B60" s="7" t="s">
        <v>36</v>
      </c>
      <c r="C60" s="176" t="s">
        <v>37</v>
      </c>
      <c r="D60" s="177"/>
      <c r="E60" s="177"/>
      <c r="F60" s="177"/>
      <c r="G60" s="178"/>
    </row>
    <row r="61" spans="1:7" ht="38.25" customHeight="1">
      <c r="A61" s="6">
        <v>835</v>
      </c>
      <c r="B61" s="7" t="s">
        <v>38</v>
      </c>
      <c r="C61" s="176" t="s">
        <v>39</v>
      </c>
      <c r="D61" s="177"/>
      <c r="E61" s="177"/>
      <c r="F61" s="177"/>
      <c r="G61" s="178"/>
    </row>
    <row r="62" spans="1:7" ht="27.75" customHeight="1">
      <c r="A62" s="6">
        <v>835</v>
      </c>
      <c r="B62" s="17" t="s">
        <v>40</v>
      </c>
      <c r="C62" s="176" t="s">
        <v>41</v>
      </c>
      <c r="D62" s="177"/>
      <c r="E62" s="177"/>
      <c r="F62" s="177"/>
      <c r="G62" s="178"/>
    </row>
    <row r="63" spans="1:7" ht="16.5" customHeight="1" thickBot="1">
      <c r="A63" s="6">
        <v>835</v>
      </c>
      <c r="B63" s="7" t="s">
        <v>42</v>
      </c>
      <c r="C63" s="176" t="s">
        <v>43</v>
      </c>
      <c r="D63" s="177"/>
      <c r="E63" s="177"/>
      <c r="F63" s="177"/>
      <c r="G63" s="178"/>
    </row>
    <row r="64" spans="1:7" ht="18" customHeight="1" thickBot="1">
      <c r="A64" s="20">
        <v>1</v>
      </c>
      <c r="B64" s="67">
        <v>2</v>
      </c>
      <c r="C64" s="197">
        <v>3</v>
      </c>
      <c r="D64" s="198"/>
      <c r="E64" s="198"/>
      <c r="F64" s="198"/>
      <c r="G64" s="199"/>
    </row>
    <row r="65" spans="1:7" ht="21.75" customHeight="1">
      <c r="A65" s="15">
        <v>835</v>
      </c>
      <c r="B65" s="18" t="s">
        <v>44</v>
      </c>
      <c r="C65" s="192" t="s">
        <v>45</v>
      </c>
      <c r="D65" s="193"/>
      <c r="E65" s="193"/>
      <c r="F65" s="193"/>
      <c r="G65" s="194"/>
    </row>
    <row r="66" spans="1:7" ht="25.5" customHeight="1">
      <c r="A66" s="8">
        <v>835</v>
      </c>
      <c r="B66" s="18" t="s">
        <v>46</v>
      </c>
      <c r="C66" s="176" t="s">
        <v>47</v>
      </c>
      <c r="D66" s="177"/>
      <c r="E66" s="177"/>
      <c r="F66" s="177"/>
      <c r="G66" s="178"/>
    </row>
    <row r="67" spans="1:7" ht="44.25" customHeight="1">
      <c r="A67" s="16">
        <v>835</v>
      </c>
      <c r="B67" s="16" t="s">
        <v>63</v>
      </c>
      <c r="C67" s="96" t="s">
        <v>48</v>
      </c>
      <c r="D67" s="97"/>
      <c r="E67" s="97"/>
      <c r="F67" s="97"/>
      <c r="G67" s="98"/>
    </row>
    <row r="68" spans="1:7" ht="19.5" customHeight="1">
      <c r="A68" s="10">
        <v>835</v>
      </c>
      <c r="B68" s="16" t="s">
        <v>64</v>
      </c>
      <c r="C68" s="179" t="s">
        <v>49</v>
      </c>
      <c r="D68" s="180"/>
      <c r="E68" s="180"/>
      <c r="F68" s="180"/>
      <c r="G68" s="181"/>
    </row>
    <row r="69" spans="1:7" ht="34.5" customHeight="1">
      <c r="A69" s="16">
        <v>835</v>
      </c>
      <c r="B69" s="16" t="s">
        <v>65</v>
      </c>
      <c r="C69" s="179" t="s">
        <v>50</v>
      </c>
      <c r="D69" s="180"/>
      <c r="E69" s="180"/>
      <c r="F69" s="180"/>
      <c r="G69" s="181"/>
    </row>
    <row r="70" spans="1:7" ht="30" customHeight="1">
      <c r="A70" s="19">
        <v>835</v>
      </c>
      <c r="B70" s="15" t="s">
        <v>66</v>
      </c>
      <c r="C70" s="179" t="s">
        <v>51</v>
      </c>
      <c r="D70" s="180"/>
      <c r="E70" s="180"/>
      <c r="F70" s="180"/>
      <c r="G70" s="181"/>
    </row>
    <row r="71" spans="1:7" ht="63.75" customHeight="1">
      <c r="A71" s="15">
        <v>835</v>
      </c>
      <c r="B71" s="18" t="s">
        <v>67</v>
      </c>
      <c r="C71" s="192" t="s">
        <v>52</v>
      </c>
      <c r="D71" s="193"/>
      <c r="E71" s="193"/>
      <c r="F71" s="193"/>
      <c r="G71" s="194"/>
    </row>
    <row r="72" spans="1:7" ht="28.5" customHeight="1">
      <c r="A72" s="15">
        <v>835</v>
      </c>
      <c r="B72" s="18" t="s">
        <v>69</v>
      </c>
      <c r="C72" s="169" t="s">
        <v>68</v>
      </c>
      <c r="D72" s="169"/>
      <c r="E72" s="169"/>
      <c r="F72" s="169"/>
      <c r="G72" s="169"/>
    </row>
    <row r="73" spans="1:7" ht="22.5" customHeight="1">
      <c r="A73" s="87">
        <v>835</v>
      </c>
      <c r="B73" s="16" t="s">
        <v>344</v>
      </c>
      <c r="C73" s="176" t="s">
        <v>345</v>
      </c>
      <c r="D73" s="177"/>
      <c r="E73" s="177"/>
      <c r="F73" s="177"/>
      <c r="G73" s="178"/>
    </row>
    <row r="74" spans="1:7" ht="81" customHeight="1">
      <c r="A74" s="15">
        <v>835</v>
      </c>
      <c r="B74" s="16" t="s">
        <v>53</v>
      </c>
      <c r="C74" s="128" t="s">
        <v>346</v>
      </c>
      <c r="D74" s="174"/>
      <c r="E74" s="174"/>
      <c r="F74" s="174"/>
      <c r="G74" s="175"/>
    </row>
    <row r="75" spans="1:7" ht="12.75">
      <c r="A75" s="196" t="s">
        <v>54</v>
      </c>
      <c r="B75" s="196"/>
      <c r="C75" s="196"/>
      <c r="D75" s="196"/>
      <c r="E75" s="196"/>
      <c r="F75" s="196"/>
      <c r="G75" s="196"/>
    </row>
  </sheetData>
  <sheetProtection/>
  <mergeCells count="74">
    <mergeCell ref="C51:G51"/>
    <mergeCell ref="C53:G53"/>
    <mergeCell ref="C52:G52"/>
    <mergeCell ref="C54:G54"/>
    <mergeCell ref="C59:G59"/>
    <mergeCell ref="C50:G50"/>
    <mergeCell ref="C43:G43"/>
    <mergeCell ref="C38:G42"/>
    <mergeCell ref="C19:G19"/>
    <mergeCell ref="C44:G44"/>
    <mergeCell ref="C46:G46"/>
    <mergeCell ref="C47:G47"/>
    <mergeCell ref="C55:G55"/>
    <mergeCell ref="A16:B16"/>
    <mergeCell ref="C16:G17"/>
    <mergeCell ref="A20:A22"/>
    <mergeCell ref="C20:G23"/>
    <mergeCell ref="A25:A26"/>
    <mergeCell ref="B25:B26"/>
    <mergeCell ref="C25:G26"/>
    <mergeCell ref="A27:A28"/>
    <mergeCell ref="C18:G18"/>
    <mergeCell ref="A13:G13"/>
    <mergeCell ref="A14:A15"/>
    <mergeCell ref="B14:B15"/>
    <mergeCell ref="C14:C15"/>
    <mergeCell ref="D14:D15"/>
    <mergeCell ref="E14:E15"/>
    <mergeCell ref="F14:F15"/>
    <mergeCell ref="G14:G15"/>
    <mergeCell ref="C35:G37"/>
    <mergeCell ref="A38:A42"/>
    <mergeCell ref="B38:B42"/>
    <mergeCell ref="B27:B28"/>
    <mergeCell ref="C27:G28"/>
    <mergeCell ref="A29:A31"/>
    <mergeCell ref="B29:B31"/>
    <mergeCell ref="C29:G31"/>
    <mergeCell ref="A75:G75"/>
    <mergeCell ref="C61:G61"/>
    <mergeCell ref="C64:G64"/>
    <mergeCell ref="C60:G60"/>
    <mergeCell ref="C63:G63"/>
    <mergeCell ref="C70:G70"/>
    <mergeCell ref="C65:G65"/>
    <mergeCell ref="C62:G62"/>
    <mergeCell ref="C71:G71"/>
    <mergeCell ref="C72:G72"/>
    <mergeCell ref="B57:B58"/>
    <mergeCell ref="A12:G12"/>
    <mergeCell ref="A57:A58"/>
    <mergeCell ref="C48:G48"/>
    <mergeCell ref="C45:G45"/>
    <mergeCell ref="A32:A34"/>
    <mergeCell ref="B32:B34"/>
    <mergeCell ref="C32:G34"/>
    <mergeCell ref="C57:G58"/>
    <mergeCell ref="C56:G56"/>
    <mergeCell ref="C74:G74"/>
    <mergeCell ref="C66:G66"/>
    <mergeCell ref="C68:G68"/>
    <mergeCell ref="C67:G67"/>
    <mergeCell ref="C69:G69"/>
    <mergeCell ref="C73:G73"/>
    <mergeCell ref="C49:G49"/>
    <mergeCell ref="B7:G7"/>
    <mergeCell ref="C2:G2"/>
    <mergeCell ref="C3:G3"/>
    <mergeCell ref="C4:G4"/>
    <mergeCell ref="C6:G6"/>
    <mergeCell ref="C5:G5"/>
    <mergeCell ref="A10:F10"/>
    <mergeCell ref="A35:A37"/>
    <mergeCell ref="B35:B3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Агеева</cp:lastModifiedBy>
  <cp:lastPrinted>2013-07-10T05:41:46Z</cp:lastPrinted>
  <dcterms:created xsi:type="dcterms:W3CDTF">2013-02-20T08:25:12Z</dcterms:created>
  <dcterms:modified xsi:type="dcterms:W3CDTF">2013-07-10T05:42:38Z</dcterms:modified>
  <cp:category/>
  <cp:version/>
  <cp:contentType/>
  <cp:contentStatus/>
</cp:coreProperties>
</file>